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firstSheet="1" activeTab="1"/>
  </bookViews>
  <sheets>
    <sheet name="Wydatki - harmonogram zg z UB " sheetId="1" r:id="rId1"/>
    <sheet name="I kw" sheetId="2" r:id="rId2"/>
    <sheet name="Arkusz1" sheetId="3" r:id="rId3"/>
  </sheets>
  <definedNames>
    <definedName name="_xlnm.Print_Area" localSheetId="1">'I kw'!$A$1:$P$455</definedName>
    <definedName name="_xlnm.Print_Area" localSheetId="0">'Wydatki - harmonogram zg z UB '!$A$1:$P$331</definedName>
  </definedNames>
  <calcPr fullCalcOnLoad="1"/>
</workbook>
</file>

<file path=xl/sharedStrings.xml><?xml version="1.0" encoding="utf-8"?>
<sst xmlns="http://schemas.openxmlformats.org/spreadsheetml/2006/main" count="1221" uniqueCount="236">
  <si>
    <t>Dział</t>
  </si>
  <si>
    <t>Rozdział</t>
  </si>
  <si>
    <t>Ogółem</t>
  </si>
  <si>
    <t>Rolnictwo i łowiectwo</t>
  </si>
  <si>
    <t>Prace geodezyjno-urządzeniowe na potrzeby rolnictwa</t>
  </si>
  <si>
    <t>Leśnictwo</t>
  </si>
  <si>
    <t>Gospodarka leśna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</si>
  <si>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</si>
  <si>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</si>
  <si>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</si>
  <si>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</si>
  <si>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</si>
  <si>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</si>
  <si>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</si>
  <si>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</si>
  <si>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</si>
  <si>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</si>
  <si>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</si>
  <si>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</si>
  <si>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Bezpieczeństwo publiczne i ochrona przeciwpożarowa</t>
  </si>
  <si>
    <t>Komendy powiatowe Państwowej Straży Pożarnej</t>
  </si>
  <si>
    <t>Obrona cywilna</t>
  </si>
  <si>
    <t>Różne rozliczenia</t>
  </si>
  <si>
    <t>Oświata i wychowanie</t>
  </si>
  <si>
    <t>Gimnazja</t>
  </si>
  <si>
    <t>Licea ogólnokształcące</t>
  </si>
  <si>
    <t>Szkoły zawodowe</t>
  </si>
  <si>
    <t>Szkolnictwo wyższe</t>
  </si>
  <si>
    <t>Pomoc materialna dla studentów</t>
  </si>
  <si>
    <t>Ochrona zdrowia</t>
  </si>
  <si>
    <t>Pomoc społeczna</t>
  </si>
  <si>
    <t>Placówki opiekuńczo-wychowawcze</t>
  </si>
  <si>
    <t>Domy pomocy społecznej</t>
  </si>
  <si>
    <t>Rodziny zastępcze</t>
  </si>
  <si>
    <t>Pozostałe zadania w zakresie polityki społecznej</t>
  </si>
  <si>
    <t>Edukacyjna opieka wychowawcza</t>
  </si>
  <si>
    <t>Poradnie psychologiczno-pedagogiczne, w tym poradnie specjalistyczne</t>
  </si>
  <si>
    <t>Placówki wychowania pozaszkolnego</t>
  </si>
  <si>
    <t>Internaty i bursy szkolne</t>
  </si>
  <si>
    <t>Pomoc materialna dla uczniów</t>
  </si>
  <si>
    <t>Pozostała działalność</t>
  </si>
  <si>
    <t>Gimnazja specjalne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</si>
  <si>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</si>
  <si>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</si>
  <si>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</si>
  <si>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</si>
  <si>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</si>
  <si>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</si>
  <si>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</si>
  <si>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</si>
  <si>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</si>
  <si>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</si>
  <si>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</si>
  <si>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</si>
  <si>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Starostwo Powiatowe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</si>
  <si>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</si>
  <si>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</si>
  <si>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Razem:</t>
  </si>
  <si>
    <t>- wynagrodzenia i pochodne od wynagrodzeń</t>
  </si>
  <si>
    <t>b) wydatki majątkowe</t>
  </si>
  <si>
    <t xml:space="preserve">a) wydatki bieżące, w tym: </t>
  </si>
  <si>
    <t>Kultura fizyczna i sport</t>
  </si>
  <si>
    <t>Zadania w zakresie kultury fizycznej i sportu</t>
  </si>
  <si>
    <t>HARMONOGRAM  WYDATKÓW  POWIATU  CZARNKOWSKO-TRZCIANECKIEGO</t>
  </si>
  <si>
    <t>Nadzór nad gospodarką leśną</t>
  </si>
  <si>
    <t>Turystyka</t>
  </si>
  <si>
    <t>Zadania w zakresie upowszechniania turystyki</t>
  </si>
  <si>
    <t>Rady powiatów</t>
  </si>
  <si>
    <t>Promocja jednostek samorządu terytorialnego</t>
  </si>
  <si>
    <t>Ochotnicze straże pożarne</t>
  </si>
  <si>
    <t>Obsługa długu publicznego</t>
  </si>
  <si>
    <t>Obsługa papierów wartościowych, kredytów i pożyczek jednostek samorządu terytorialnego</t>
  </si>
  <si>
    <t>Szkoły podstawowe specjalne</t>
  </si>
  <si>
    <t>Licea profilowane</t>
  </si>
  <si>
    <t>Szkoły zawodowe specjalne</t>
  </si>
  <si>
    <t>Inne formy kształcenia osobno niewymienione</t>
  </si>
  <si>
    <t>Dokształcanie i doskonalenie nauczycieli</t>
  </si>
  <si>
    <t>Szpitale ogólne</t>
  </si>
  <si>
    <t>Programy polityki zdrowotnej</t>
  </si>
  <si>
    <t>Zwalczanie narkomanii</t>
  </si>
  <si>
    <t>Powiatowe centra pomocy rodzinie</t>
  </si>
  <si>
    <t>Ośrodki adopcyjno-opiekuńcze</t>
  </si>
  <si>
    <t>Zespoły do spraw orzekania o niepełnosprawności</t>
  </si>
  <si>
    <t>Kultura i ochrona dziedzictwa narodowego</t>
  </si>
  <si>
    <t>Pozostałe zadania w zakresie kultury</t>
  </si>
  <si>
    <t>Biblioteki</t>
  </si>
  <si>
    <t>a) wydatki bieżące</t>
  </si>
  <si>
    <t>Wydatki wg rodzaju dla poszczególnych jednostek organizacyjnych</t>
  </si>
  <si>
    <t xml:space="preserve">Starostwo Powiatowe:                                       </t>
  </si>
  <si>
    <t xml:space="preserve">a) wydatki bieżące, w tym                 </t>
  </si>
  <si>
    <t xml:space="preserve">b) wydatki majątkowe         </t>
  </si>
  <si>
    <t xml:space="preserve">Zarząd Dróg Powiatowych:                                                  </t>
  </si>
  <si>
    <t xml:space="preserve">Starostwo Powiatowe:                                          </t>
  </si>
  <si>
    <t xml:space="preserve">a) wydatki bieżące, w tym:                     </t>
  </si>
  <si>
    <t xml:space="preserve">- dotacje            </t>
  </si>
  <si>
    <t xml:space="preserve">1.Starostwo Powiatowe:                                                                                    </t>
  </si>
  <si>
    <t xml:space="preserve">Starostwo Powiatowe:                                  </t>
  </si>
  <si>
    <t xml:space="preserve">Starostwo Powiatowe:                                     </t>
  </si>
  <si>
    <t xml:space="preserve">Starostwo Powiatowe:                                        </t>
  </si>
  <si>
    <t xml:space="preserve">a) wydatki bieżące, w tym             </t>
  </si>
  <si>
    <t xml:space="preserve">Powiatowy Inspektorat Nadzoru Budowlanego:                                                              </t>
  </si>
  <si>
    <t xml:space="preserve">a) wydatki bieżące  </t>
  </si>
  <si>
    <t xml:space="preserve">a) wydatki bieżące, w tym           </t>
  </si>
  <si>
    <t xml:space="preserve">Starostwo Powiatowe:                           </t>
  </si>
  <si>
    <t xml:space="preserve">Starostwo Powiatowe:                                   </t>
  </si>
  <si>
    <t xml:space="preserve">Starostwo Powiatowe:                            </t>
  </si>
  <si>
    <t>a) wydatki bieżące, w tym</t>
  </si>
  <si>
    <t xml:space="preserve">Starostwo Powiatowe:                                                    </t>
  </si>
  <si>
    <t xml:space="preserve">a) wydatki bieżące, w tym    </t>
  </si>
  <si>
    <t xml:space="preserve">a) wydatki bieżące, w tym          </t>
  </si>
  <si>
    <t xml:space="preserve">a) wydatki bieżące, w tym              </t>
  </si>
  <si>
    <t xml:space="preserve">b) wydatki majątkowe  </t>
  </si>
  <si>
    <t xml:space="preserve">Komenda Powiatowa Państwowej Straży Pożarnej:                                      </t>
  </si>
  <si>
    <t xml:space="preserve">a) wydatki bieżące, w tym        </t>
  </si>
  <si>
    <t>- wydatki na obsługę długu</t>
  </si>
  <si>
    <t xml:space="preserve"> - wynagrodzenia i pochodne od wynagrodzeń</t>
  </si>
  <si>
    <t xml:space="preserve">Zespół Szkół Specjalnych w Gębicach:                                                                   </t>
  </si>
  <si>
    <t xml:space="preserve">Zespół Szkół w Białej:                                           </t>
  </si>
  <si>
    <t xml:space="preserve">1. Liceum Ogólnokształcące w Czarnkowie:                                                             </t>
  </si>
  <si>
    <t xml:space="preserve">2. Liceum Ogólnokształcące w Trzciance:                                                           </t>
  </si>
  <si>
    <t xml:space="preserve">3. Liceum Ogólnokształcące w Krzyżu Wlkp.:                                                           </t>
  </si>
  <si>
    <t xml:space="preserve">4. Zespół Szkół w Krzyżu Wlkp.:                                                           </t>
  </si>
  <si>
    <t xml:space="preserve">3. Zespół Szkół Technicznych w Trzciance </t>
  </si>
  <si>
    <t xml:space="preserve">1. Zespół Szkół Ponadgimnazjalnych w Czarnkowie:                                                       </t>
  </si>
  <si>
    <t xml:space="preserve">2. Zespół Szkół Ponadgimnazjalnych w Trzciance:                                                                           </t>
  </si>
  <si>
    <t xml:space="preserve">2. Zespół Szkół Ponadgimnazjalnych  w Czarnkowie:                                                        </t>
  </si>
  <si>
    <t xml:space="preserve">1. Starostwo Powiatowe:                                   </t>
  </si>
  <si>
    <t xml:space="preserve">5. Zespół Szkół w Białej:                                   </t>
  </si>
  <si>
    <t xml:space="preserve">6. Zespół Szkół w Krzyżu Wlkp.                               </t>
  </si>
  <si>
    <t xml:space="preserve">1. Zespół Szkół Specjalnych w Gębicach:                                                                   </t>
  </si>
  <si>
    <t xml:space="preserve"> - dotacje</t>
  </si>
  <si>
    <t xml:space="preserve">Starostwo Powiatowe:                                    </t>
  </si>
  <si>
    <t>1. Starostwo Powiatowe:</t>
  </si>
  <si>
    <t xml:space="preserve">a) wydatki bieżące       </t>
  </si>
  <si>
    <t xml:space="preserve">1. Powiatowy Urząd Pracy:                           </t>
  </si>
  <si>
    <t xml:space="preserve">2. Dom Dziecka w Trzciance:                           </t>
  </si>
  <si>
    <t xml:space="preserve">3. Ośrodek Dziecka i Rodziny w Krzyżu Wlkp.:                                                            </t>
  </si>
  <si>
    <t xml:space="preserve">4. Starostwo Powiatowe:                                           </t>
  </si>
  <si>
    <t xml:space="preserve">2. Powiatowe Centrum Pomocy Rodzinie:                                                        </t>
  </si>
  <si>
    <t xml:space="preserve">4. Dom Pomocy Społecznej w Wieleniu:                                                     </t>
  </si>
  <si>
    <t xml:space="preserve">3. Dom Pomocy Społecznej w Trzciance:                                                                </t>
  </si>
  <si>
    <t xml:space="preserve">2. Dom Pomocy Społecznej w Gębicach:                                                      </t>
  </si>
  <si>
    <t xml:space="preserve">- dotacje  </t>
  </si>
  <si>
    <t xml:space="preserve">1. Starostwo Powiatowe:                                          </t>
  </si>
  <si>
    <t xml:space="preserve">3. Ośrodek Dziecka i Rodziny w Krzyżu Wlkp.:                                                              </t>
  </si>
  <si>
    <t xml:space="preserve">Powiatowy Urząd Pracy:                                    </t>
  </si>
  <si>
    <t xml:space="preserve">a) wydatki bieżące, w tym:            </t>
  </si>
  <si>
    <t xml:space="preserve">a) wydatki bieżące, w tym:      </t>
  </si>
  <si>
    <t xml:space="preserve">a) wydatki bieżące, w tym:                   </t>
  </si>
  <si>
    <t xml:space="preserve">2. Dom Dziecka w Trzciance:                       </t>
  </si>
  <si>
    <t xml:space="preserve">4. Powiatowe Centrum Pomocy Rodzinie w Trzciance:                                                        </t>
  </si>
  <si>
    <t xml:space="preserve">Powiatowe Centrum Pomocy Rodzinie w Trzciance:                                                        </t>
  </si>
  <si>
    <t xml:space="preserve">3. Liceum Ogólnokształcące w Trzciance:                                                             </t>
  </si>
  <si>
    <t>a) wydatki bieżące, w tym:</t>
  </si>
  <si>
    <t xml:space="preserve">a) wydatki bieżące, w tym       </t>
  </si>
  <si>
    <t xml:space="preserve">1. Zespół Szkół Ponadgimnazjalnych  w Czarnkowie:                                                        </t>
  </si>
  <si>
    <t xml:space="preserve">5. Zespół Szkół Ponadgimnazjalnych  w Czarnkowie:                                                            </t>
  </si>
  <si>
    <t xml:space="preserve">8. Zespół Szkół w Krzyżu Wlkp.:                                                     </t>
  </si>
  <si>
    <t xml:space="preserve">2. Zespół Szkół Ponadgimnazjalnych  w Trzciance:                                                        </t>
  </si>
  <si>
    <t xml:space="preserve">6. Zespół Szkół Ponadgimnazjalnych w Trzciance:             </t>
  </si>
  <si>
    <t xml:space="preserve">7. Zespół Szkół w Białej:                          </t>
  </si>
  <si>
    <t xml:space="preserve">2. Poradnia Psychologiczno-Pedagogiczna w Czarnkowie:                      </t>
  </si>
  <si>
    <t xml:space="preserve">3. Poradnia Psychologiczno-Pedagogiczna w Trzciance:                      </t>
  </si>
  <si>
    <t xml:space="preserve">4. Poradnia Psychologiczno-Pedagogiczna w Krzyżu Wlkp.:                           </t>
  </si>
  <si>
    <t xml:space="preserve">9) Zespół Szkół Technicznych w Trzciance: </t>
  </si>
  <si>
    <t xml:space="preserve">2. Młodzieżowy Dom Kultury w Trzciance:                                                         </t>
  </si>
  <si>
    <t xml:space="preserve">Młodzieżowy Dom Kultury w Trzciance:                                                         </t>
  </si>
  <si>
    <t xml:space="preserve">a) wydatki bieżące, w tym:       </t>
  </si>
  <si>
    <t xml:space="preserve">2. Liceum Ogólnokształcące w Czarnkowie:                                                   </t>
  </si>
  <si>
    <t>Powiatowe urzędy pracy</t>
  </si>
  <si>
    <t xml:space="preserve">4. Liceum Ogólnokształcące w Krzyżu Wlkp.                                                                  </t>
  </si>
  <si>
    <t xml:space="preserve">Centrum Edukacji Zawodowej w Czarnkowie:                                              </t>
  </si>
  <si>
    <t xml:space="preserve">2. Zespół Szkół Ponadgimnazjalnych w Czarnkowie:                                                        </t>
  </si>
  <si>
    <t xml:space="preserve">5. Zespół Szkół Ponadgimnazjalnych w Czarnkowie:                                                           </t>
  </si>
  <si>
    <t xml:space="preserve">4. Zespół Szkół Technicznych w Trzciance:                  </t>
  </si>
  <si>
    <t xml:space="preserve">3. Zespół Szkół Ponadgimnazjalnych w Trzciance:                                                                        </t>
  </si>
  <si>
    <t>Dochody od osób prawnych, od osób fizycznych i od innych jednostek nieposiadających osobowości prawnej oraz wydatki związane z ich poborem</t>
  </si>
  <si>
    <t>Wpływy z innych opłat stanowiących dochody jednostek samorzadu terytorialnego na podstawie ustaw</t>
  </si>
  <si>
    <t>Rezerwy ogólne i celowe</t>
  </si>
  <si>
    <t xml:space="preserve">Starostwo Powiatowe:                                                   rezerwy celowe </t>
  </si>
  <si>
    <t xml:space="preserve">a) wydatki bieżące              </t>
  </si>
  <si>
    <t>Rehabilitacja zawodowa i społeczna osób niepełnosprawnych</t>
  </si>
  <si>
    <t xml:space="preserve"> rezerwa  </t>
  </si>
  <si>
    <t>Ochrona zabytków i opieka nad zabytkami</t>
  </si>
  <si>
    <t>rezerwa celowa</t>
  </si>
  <si>
    <t xml:space="preserve"> Starostwo Powiatowe:                                          </t>
  </si>
  <si>
    <t xml:space="preserve">3. Dom Dziecka w Trzciance:                                          </t>
  </si>
  <si>
    <t>-dotacje</t>
  </si>
  <si>
    <t xml:space="preserve"> styczeń - grudzień 67.638.384 zł + rezerwa: 2 013 760 zł = 69.652.144 zł</t>
  </si>
  <si>
    <t xml:space="preserve">a) wydatki bieżące          </t>
  </si>
  <si>
    <t xml:space="preserve">1. Starostwo Powiatowe:                                            </t>
  </si>
  <si>
    <t xml:space="preserve">a) wydatki bieżące, w tym:        </t>
  </si>
  <si>
    <t xml:space="preserve">Starostwo Powiatowe:                                                                                    </t>
  </si>
  <si>
    <t xml:space="preserve">a) wydatki bieżące     </t>
  </si>
  <si>
    <t xml:space="preserve">a) wydatki bieżące         </t>
  </si>
  <si>
    <t>a) wydatki bieżące,  w tym:</t>
  </si>
  <si>
    <t xml:space="preserve">a) wydatki bieżące, w tym </t>
  </si>
  <si>
    <t xml:space="preserve">Stołówki szkolne </t>
  </si>
  <si>
    <t xml:space="preserve">1. Zespół Szkół Ponadgimnazjalnych w Trzciance:                                                                        </t>
  </si>
  <si>
    <t>Lecznictwo ambulatoryjne</t>
  </si>
  <si>
    <t>- dotacja</t>
  </si>
  <si>
    <t xml:space="preserve">a) wydatki bieżące               </t>
  </si>
  <si>
    <t xml:space="preserve">2. Zespół Szkół Specjalnych w Gębicach:                                                                   </t>
  </si>
  <si>
    <t xml:space="preserve">3. Liceum Ogólnokształcące w Trzciance:                                                           </t>
  </si>
  <si>
    <t xml:space="preserve">4.Zespół Szkół Ponadgimnazjalnych  w Czarnkowie:                                                        </t>
  </si>
  <si>
    <t xml:space="preserve">2. Liceum Ogólnokształcące w Czarnkowie:                                                             </t>
  </si>
  <si>
    <t xml:space="preserve">4.Młodzieżowy Dom Kultury w Trzciance:                                                         </t>
  </si>
  <si>
    <t xml:space="preserve">5. Zespół Szkół Ponadgimnazjalnych  w Czarnkowie:                                                        </t>
  </si>
  <si>
    <t xml:space="preserve">7. Zespół Szkół w Białej:                                   </t>
  </si>
  <si>
    <t xml:space="preserve">a) wydatki bieżące, w tm  </t>
  </si>
  <si>
    <t xml:space="preserve">6. Zespół Szkół Ponadgimnazjalnych w Trzciance:                                                                        </t>
  </si>
  <si>
    <t xml:space="preserve">4. Poradnia Psychologiczno-Pedagogiczna w Czarnkowie:                      </t>
  </si>
  <si>
    <t xml:space="preserve">1.Starostwo Powiatowe:                                   </t>
  </si>
  <si>
    <t xml:space="preserve">4. Liceum Ogólnokształcące w Trzciance:                                                           </t>
  </si>
  <si>
    <t xml:space="preserve">5.Zespół Szkół Specjalnych w Gębicach:                                                                   </t>
  </si>
  <si>
    <t xml:space="preserve">8. Zespół Szkół Technicznych w Trzciance </t>
  </si>
  <si>
    <t xml:space="preserve">9. Zespół Szkół Ponadgimnazjalnych w Czarnkowie:                                                        </t>
  </si>
  <si>
    <t xml:space="preserve">10. Zespół Szkół w Krzyżu Wlkp.                               </t>
  </si>
  <si>
    <t xml:space="preserve">11.Centrum Edukacji Zawodowej w Czarnkowie:                                              </t>
  </si>
  <si>
    <t xml:space="preserve">3. Poradnia Psychologiczno-Pedagogiczna w Czarnkowie:                      </t>
  </si>
  <si>
    <t xml:space="preserve">5. Poradnia Psychologiczno-Pedagogiczna w Trzciance:                      </t>
  </si>
  <si>
    <t xml:space="preserve">6. Zespół Szkół Ponadgimnazjalnych  w Czarnkowie:                                                        </t>
  </si>
  <si>
    <t xml:space="preserve">7. Zespół Szkół Ponadgimnazjalnych w Trzciance:                                                                        </t>
  </si>
  <si>
    <t xml:space="preserve">6. Poradnia Psychologiczno-Pedagogiczna w Krzyżu Wlkp.:                           </t>
  </si>
  <si>
    <t>Komendy powiatowe Policji</t>
  </si>
  <si>
    <t xml:space="preserve">b) wydatki majątkowe </t>
  </si>
  <si>
    <t xml:space="preserve">1.Starostwo Powiatowe:                                          </t>
  </si>
  <si>
    <t xml:space="preserve">a) wydatki bieżące    </t>
  </si>
  <si>
    <t xml:space="preserve">7. Zespół Szkół Ponadgimnazjalnych  w Czarnkowie:                                                        </t>
  </si>
  <si>
    <t xml:space="preserve">8. Zespół Szkół Ponadgimnazjalnych w Trzciance:                                                                        </t>
  </si>
  <si>
    <t xml:space="preserve">9. Zespół Szkół Technicznych w Trzciance:                  </t>
  </si>
  <si>
    <t xml:space="preserve"> styczeń - grudzień 74.318.347  zł + rezerwa: 2.447.471 zł = 76.765.818</t>
  </si>
  <si>
    <t xml:space="preserve">6.Młodzieżowy Dom Kultury w Trzciance:                                                         </t>
  </si>
  <si>
    <t xml:space="preserve">5. Zespół Szkół Specjalnych w Gębicach:                                                                   </t>
  </si>
  <si>
    <t>Starostwo Powiatowe:</t>
  </si>
  <si>
    <t xml:space="preserve">b) wydatki majątkowe, w tym:        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</si>
</sst>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"/>
    <numFmt numFmtId="174" formatCode="00000"/>
    <numFmt numFmtId="175" formatCode="????"/>
    <numFmt numFmtId="176" formatCode="???,???"/>
    <numFmt numFmtId="177" formatCode="???"/>
    <numFmt numFmtId="178" formatCode="?????"/>
    <numFmt numFmtId="179" formatCode="0000"/>
    <numFmt numFmtId="180" formatCode="?,???"/>
    <numFmt numFmtId="181" formatCode="?"/>
    <numFmt numFmtId="182" formatCode="?,???,???"/>
    <numFmt numFmtId="183" formatCode="??"/>
    <numFmt numFmtId="184" formatCode="??,???,???"/>
    <numFmt numFmtId="185" formatCode="#,##0\ &quot;zł&quot;"/>
    <numFmt numFmtId="186" formatCode="00\-000"/>
    <numFmt numFmtId="187" formatCode="#,##0\ _z_ł"/>
    <numFmt numFmtId="188" formatCode="#,##0_ ;\-#,##0\ "/>
    <numFmt numFmtId="189" formatCode="#,##0.00_ ;\-#,##0.00\ "/>
    <numFmt numFmtId="190" formatCode="#,##0.0\ &quot;zł&quot;"/>
    <numFmt numFmtId="191" formatCode="#,##0.00\ &quot;zł&quot;"/>
    <numFmt numFmtId="192" formatCode="#,##0.00\ _z_ł"/>
    <numFmt numFmtId="193" formatCode="[$-415]d\ mmmm\ yyyy"/>
    <numFmt numFmtId="194" formatCode="_-* #,##0.0\ &quot;zł&quot;_-;\-* #,##0.0\ &quot;zł&quot;_-;_-* &quot;-&quot;\ &quot;zł&quot;_-;_-@_-"/>
    <numFmt numFmtId="195" formatCode="0.0"/>
    <numFmt numFmtId="196" formatCode="0.00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name val="Arial CE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name val="Arial CE"/>
      <family val="0"/>
    </font>
    <font>
      <i/>
      <sz val="11"/>
      <name val="Arial CE"/>
      <family val="2"/>
    </font>
    <font>
      <i/>
      <sz val="11"/>
      <name val="Arial"/>
      <family val="2"/>
    </font>
    <font>
      <sz val="11"/>
      <color indexed="8"/>
      <name val="Arial CE"/>
      <family val="0"/>
    </font>
    <font>
      <sz val="11"/>
      <color indexed="8"/>
      <name val="Arial"/>
      <family val="0"/>
    </font>
    <font>
      <sz val="12"/>
      <color indexed="12"/>
      <name val="Arial"/>
      <family val="0"/>
    </font>
    <font>
      <b/>
      <sz val="11"/>
      <color indexed="8"/>
      <name val="Arial CE"/>
      <family val="0"/>
    </font>
    <font>
      <b/>
      <sz val="12"/>
      <name val="Arial"/>
      <family val="2"/>
    </font>
    <font>
      <sz val="11"/>
      <color indexed="12"/>
      <name val="Arial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i/>
      <sz val="14"/>
      <color indexed="8"/>
      <name val="Arial"/>
      <family val="0"/>
    </font>
    <font>
      <sz val="12"/>
      <color indexed="53"/>
      <name val="Arial"/>
      <family val="0"/>
    </font>
    <font>
      <sz val="11"/>
      <color indexed="53"/>
      <name val="Arial"/>
      <family val="0"/>
    </font>
    <font>
      <sz val="11"/>
      <color indexed="53"/>
      <name val="Arial CE"/>
      <family val="0"/>
    </font>
    <font>
      <sz val="12"/>
      <color indexed="48"/>
      <name val="Arial"/>
      <family val="0"/>
    </font>
    <font>
      <sz val="14"/>
      <color indexed="4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i/>
      <sz val="14"/>
      <color indexed="8"/>
      <name val="Arial CE"/>
      <family val="2"/>
    </font>
    <font>
      <sz val="14"/>
      <color indexed="8"/>
      <name val="Arial"/>
      <family val="0"/>
    </font>
    <font>
      <sz val="14"/>
      <color indexed="58"/>
      <name val="Arial CE"/>
      <family val="2"/>
    </font>
    <font>
      <i/>
      <sz val="14"/>
      <name val="Arial"/>
      <family val="2"/>
    </font>
    <font>
      <sz val="14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2"/>
      <name val="Arial CE"/>
      <family val="0"/>
    </font>
    <font>
      <i/>
      <sz val="14"/>
      <color indexed="5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3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185" fontId="6" fillId="3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85" fontId="6" fillId="3" borderId="2" xfId="0" applyNumberFormat="1" applyFont="1" applyFill="1" applyBorder="1" applyAlignment="1">
      <alignment vertical="center" wrapText="1"/>
    </xf>
    <xf numFmtId="185" fontId="6" fillId="3" borderId="5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185" fontId="6" fillId="3" borderId="2" xfId="0" applyNumberFormat="1" applyFont="1" applyFill="1" applyBorder="1" applyAlignment="1">
      <alignment vertical="center" wrapText="1"/>
    </xf>
    <xf numFmtId="185" fontId="6" fillId="3" borderId="5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 wrapText="1"/>
    </xf>
    <xf numFmtId="185" fontId="5" fillId="3" borderId="2" xfId="0" applyNumberFormat="1" applyFont="1" applyFill="1" applyBorder="1" applyAlignment="1">
      <alignment horizontal="right" vertical="center" wrapText="1"/>
    </xf>
    <xf numFmtId="185" fontId="5" fillId="3" borderId="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6" fontId="5" fillId="3" borderId="2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185" fontId="6" fillId="0" borderId="2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6" fontId="5" fillId="3" borderId="5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85" fontId="13" fillId="3" borderId="2" xfId="0" applyNumberFormat="1" applyFont="1" applyFill="1" applyBorder="1" applyAlignment="1">
      <alignment vertical="center" wrapText="1"/>
    </xf>
    <xf numFmtId="185" fontId="13" fillId="3" borderId="5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2" fontId="11" fillId="3" borderId="2" xfId="0" applyNumberFormat="1" applyFont="1" applyFill="1" applyBorder="1" applyAlignment="1">
      <alignment horizontal="right" vertical="center" wrapText="1"/>
    </xf>
    <xf numFmtId="185" fontId="6" fillId="0" borderId="1" xfId="0" applyNumberFormat="1" applyFont="1" applyBorder="1" applyAlignment="1">
      <alignment vertical="center" wrapText="1"/>
    </xf>
    <xf numFmtId="185" fontId="5" fillId="3" borderId="5" xfId="0" applyNumberFormat="1" applyFont="1" applyFill="1" applyBorder="1" applyAlignment="1">
      <alignment horizontal="right" vertical="center" wrapText="1"/>
    </xf>
    <xf numFmtId="42" fontId="5" fillId="3" borderId="2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vertical="center" wrapText="1"/>
    </xf>
    <xf numFmtId="6" fontId="5" fillId="4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Border="1" applyAlignment="1">
      <alignment vertical="center" wrapText="1"/>
    </xf>
    <xf numFmtId="6" fontId="9" fillId="4" borderId="2" xfId="0" applyNumberFormat="1" applyFont="1" applyFill="1" applyBorder="1" applyAlignment="1">
      <alignment horizontal="right" vertical="center" wrapText="1"/>
    </xf>
    <xf numFmtId="185" fontId="10" fillId="0" borderId="2" xfId="0" applyNumberFormat="1" applyFont="1" applyBorder="1" applyAlignment="1">
      <alignment vertical="center" wrapText="1"/>
    </xf>
    <xf numFmtId="42" fontId="5" fillId="3" borderId="2" xfId="0" applyNumberFormat="1" applyFont="1" applyFill="1" applyBorder="1" applyAlignment="1">
      <alignment horizontal="right" vertical="center" wrapText="1"/>
    </xf>
    <xf numFmtId="6" fontId="5" fillId="4" borderId="2" xfId="0" applyNumberFormat="1" applyFont="1" applyFill="1" applyBorder="1" applyAlignment="1">
      <alignment horizontal="right" vertical="center" wrapText="1"/>
    </xf>
    <xf numFmtId="185" fontId="6" fillId="4" borderId="2" xfId="0" applyNumberFormat="1" applyFont="1" applyFill="1" applyBorder="1" applyAlignment="1">
      <alignment vertical="center" wrapText="1"/>
    </xf>
    <xf numFmtId="42" fontId="9" fillId="4" borderId="2" xfId="0" applyNumberFormat="1" applyFont="1" applyFill="1" applyBorder="1" applyAlignment="1">
      <alignment horizontal="right" vertical="center" wrapText="1"/>
    </xf>
    <xf numFmtId="185" fontId="10" fillId="4" borderId="2" xfId="0" applyNumberFormat="1" applyFont="1" applyFill="1" applyBorder="1" applyAlignment="1">
      <alignment vertical="center" wrapText="1"/>
    </xf>
    <xf numFmtId="42" fontId="5" fillId="4" borderId="2" xfId="0" applyNumberFormat="1" applyFont="1" applyFill="1" applyBorder="1" applyAlignment="1">
      <alignment horizontal="right" vertical="center" wrapText="1"/>
    </xf>
    <xf numFmtId="185" fontId="10" fillId="0" borderId="2" xfId="0" applyNumberFormat="1" applyFont="1" applyBorder="1" applyAlignment="1">
      <alignment vertical="center" wrapText="1"/>
    </xf>
    <xf numFmtId="0" fontId="5" fillId="4" borderId="2" xfId="0" applyNumberFormat="1" applyFont="1" applyFill="1" applyBorder="1" applyAlignment="1">
      <alignment vertical="center" wrapText="1"/>
    </xf>
    <xf numFmtId="185" fontId="10" fillId="4" borderId="2" xfId="0" applyNumberFormat="1" applyFont="1" applyFill="1" applyBorder="1" applyAlignment="1">
      <alignment vertical="center" wrapText="1"/>
    </xf>
    <xf numFmtId="5" fontId="5" fillId="3" borderId="2" xfId="0" applyNumberFormat="1" applyFont="1" applyFill="1" applyBorder="1" applyAlignment="1">
      <alignment horizontal="right" vertical="center" wrapText="1"/>
    </xf>
    <xf numFmtId="42" fontId="5" fillId="4" borderId="2" xfId="0" applyNumberFormat="1" applyFont="1" applyFill="1" applyBorder="1" applyAlignment="1">
      <alignment horizontal="right" vertical="center" wrapText="1"/>
    </xf>
    <xf numFmtId="5" fontId="5" fillId="4" borderId="2" xfId="0" applyNumberFormat="1" applyFont="1" applyFill="1" applyBorder="1" applyAlignment="1">
      <alignment horizontal="right" vertical="center" wrapText="1"/>
    </xf>
    <xf numFmtId="185" fontId="9" fillId="4" borderId="2" xfId="0" applyNumberFormat="1" applyFont="1" applyFill="1" applyBorder="1" applyAlignment="1">
      <alignment horizontal="right" vertical="center" wrapText="1"/>
    </xf>
    <xf numFmtId="185" fontId="6" fillId="4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6" fontId="9" fillId="4" borderId="2" xfId="0" applyNumberFormat="1" applyFont="1" applyFill="1" applyBorder="1" applyAlignment="1">
      <alignment horizontal="right" vertical="center" wrapText="1"/>
    </xf>
    <xf numFmtId="6" fontId="9" fillId="4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Border="1" applyAlignment="1">
      <alignment vertical="center" wrapText="1"/>
    </xf>
    <xf numFmtId="185" fontId="10" fillId="0" borderId="2" xfId="0" applyNumberFormat="1" applyFont="1" applyBorder="1" applyAlignment="1">
      <alignment vertical="center" wrapText="1"/>
    </xf>
    <xf numFmtId="185" fontId="5" fillId="4" borderId="2" xfId="0" applyNumberFormat="1" applyFont="1" applyFill="1" applyBorder="1" applyAlignment="1">
      <alignment horizontal="right" vertical="center" wrapText="1"/>
    </xf>
    <xf numFmtId="185" fontId="9" fillId="4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2" fontId="9" fillId="4" borderId="2" xfId="0" applyNumberFormat="1" applyFont="1" applyFill="1" applyBorder="1" applyAlignment="1">
      <alignment horizontal="right" vertical="center" wrapText="1"/>
    </xf>
    <xf numFmtId="42" fontId="5" fillId="3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Border="1" applyAlignment="1">
      <alignment horizontal="right" vertical="center" wrapText="1"/>
    </xf>
    <xf numFmtId="42" fontId="9" fillId="0" borderId="2" xfId="0" applyNumberFormat="1" applyFont="1" applyBorder="1" applyAlignment="1">
      <alignment horizontal="right" vertical="center" wrapText="1"/>
    </xf>
    <xf numFmtId="185" fontId="5" fillId="3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42" fontId="9" fillId="4" borderId="2" xfId="0" applyNumberFormat="1" applyFont="1" applyFill="1" applyBorder="1" applyAlignment="1">
      <alignment horizontal="right" vertical="center" wrapText="1"/>
    </xf>
    <xf numFmtId="185" fontId="12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2" fontId="5" fillId="0" borderId="2" xfId="0" applyNumberFormat="1" applyFont="1" applyBorder="1" applyAlignment="1">
      <alignment horizontal="right" vertical="center" wrapText="1"/>
    </xf>
    <xf numFmtId="42" fontId="9" fillId="0" borderId="2" xfId="0" applyNumberFormat="1" applyFont="1" applyBorder="1" applyAlignment="1">
      <alignment horizontal="right" vertical="center" wrapText="1"/>
    </xf>
    <xf numFmtId="185" fontId="5" fillId="0" borderId="2" xfId="0" applyNumberFormat="1" applyFont="1" applyBorder="1" applyAlignment="1">
      <alignment horizontal="right" vertical="center" wrapText="1"/>
    </xf>
    <xf numFmtId="185" fontId="9" fillId="0" borderId="2" xfId="0" applyNumberFormat="1" applyFont="1" applyBorder="1" applyAlignment="1">
      <alignment horizontal="right" vertical="center" wrapText="1"/>
    </xf>
    <xf numFmtId="6" fontId="6" fillId="0" borderId="2" xfId="0" applyNumberFormat="1" applyFont="1" applyBorder="1" applyAlignment="1">
      <alignment vertical="center" wrapText="1"/>
    </xf>
    <xf numFmtId="185" fontId="9" fillId="0" borderId="2" xfId="0" applyNumberFormat="1" applyFont="1" applyBorder="1" applyAlignment="1">
      <alignment horizontal="right" vertical="center" wrapText="1"/>
    </xf>
    <xf numFmtId="185" fontId="5" fillId="4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6" fontId="9" fillId="0" borderId="2" xfId="0" applyNumberFormat="1" applyFont="1" applyBorder="1" applyAlignment="1">
      <alignment horizontal="right" vertical="center" wrapText="1"/>
    </xf>
    <xf numFmtId="6" fontId="5" fillId="0" borderId="2" xfId="0" applyNumberFormat="1" applyFont="1" applyBorder="1" applyAlignment="1">
      <alignment horizontal="right" vertical="center" wrapText="1"/>
    </xf>
    <xf numFmtId="185" fontId="6" fillId="0" borderId="2" xfId="0" applyNumberFormat="1" applyFont="1" applyBorder="1" applyAlignment="1">
      <alignment horizontal="right" vertical="center" wrapText="1"/>
    </xf>
    <xf numFmtId="5" fontId="5" fillId="4" borderId="2" xfId="0" applyNumberFormat="1" applyFont="1" applyFill="1" applyBorder="1" applyAlignment="1">
      <alignment horizontal="right" vertical="center" wrapText="1"/>
    </xf>
    <xf numFmtId="5" fontId="9" fillId="4" borderId="2" xfId="0" applyNumberFormat="1" applyFont="1" applyFill="1" applyBorder="1" applyAlignment="1">
      <alignment horizontal="right" vertical="center" wrapText="1"/>
    </xf>
    <xf numFmtId="5" fontId="9" fillId="4" borderId="2" xfId="0" applyNumberFormat="1" applyFont="1" applyFill="1" applyBorder="1" applyAlignment="1">
      <alignment horizontal="right" vertical="center" wrapText="1"/>
    </xf>
    <xf numFmtId="42" fontId="5" fillId="0" borderId="2" xfId="0" applyNumberFormat="1" applyFont="1" applyBorder="1" applyAlignment="1">
      <alignment horizontal="right" vertical="center" wrapText="1"/>
    </xf>
    <xf numFmtId="42" fontId="9" fillId="0" borderId="2" xfId="0" applyNumberFormat="1" applyFont="1" applyBorder="1" applyAlignment="1">
      <alignment horizontal="right" vertical="center" wrapText="1"/>
    </xf>
    <xf numFmtId="185" fontId="10" fillId="4" borderId="2" xfId="0" applyNumberFormat="1" applyFont="1" applyFill="1" applyBorder="1" applyAlignment="1">
      <alignment vertical="center" wrapText="1"/>
    </xf>
    <xf numFmtId="42" fontId="5" fillId="4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vertical="center" wrapText="1"/>
    </xf>
    <xf numFmtId="42" fontId="5" fillId="0" borderId="2" xfId="0" applyNumberFormat="1" applyFont="1" applyFill="1" applyBorder="1" applyAlignment="1">
      <alignment horizontal="right" vertical="center" wrapText="1"/>
    </xf>
    <xf numFmtId="5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185" fontId="6" fillId="0" borderId="2" xfId="0" applyNumberFormat="1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vertical="center" wrapText="1"/>
    </xf>
    <xf numFmtId="42" fontId="9" fillId="0" borderId="2" xfId="0" applyNumberFormat="1" applyFont="1" applyFill="1" applyBorder="1" applyAlignment="1">
      <alignment horizontal="right" vertical="center" wrapText="1"/>
    </xf>
    <xf numFmtId="185" fontId="10" fillId="0" borderId="2" xfId="0" applyNumberFormat="1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vertical="center" wrapText="1"/>
    </xf>
    <xf numFmtId="185" fontId="5" fillId="4" borderId="2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85" fontId="10" fillId="3" borderId="2" xfId="0" applyNumberFormat="1" applyFont="1" applyFill="1" applyBorder="1" applyAlignment="1">
      <alignment vertical="center" wrapText="1"/>
    </xf>
    <xf numFmtId="185" fontId="6" fillId="0" borderId="5" xfId="0" applyNumberFormat="1" applyFont="1" applyBorder="1" applyAlignment="1">
      <alignment vertical="center" wrapText="1"/>
    </xf>
    <xf numFmtId="185" fontId="6" fillId="4" borderId="5" xfId="0" applyNumberFormat="1" applyFont="1" applyFill="1" applyBorder="1" applyAlignment="1">
      <alignment vertical="center" wrapText="1"/>
    </xf>
    <xf numFmtId="185" fontId="10" fillId="4" borderId="5" xfId="0" applyNumberFormat="1" applyFont="1" applyFill="1" applyBorder="1" applyAlignment="1">
      <alignment vertical="center" wrapText="1"/>
    </xf>
    <xf numFmtId="185" fontId="6" fillId="0" borderId="5" xfId="0" applyNumberFormat="1" applyFont="1" applyBorder="1" applyAlignment="1">
      <alignment vertical="center" wrapText="1"/>
    </xf>
    <xf numFmtId="185" fontId="10" fillId="0" borderId="5" xfId="0" applyNumberFormat="1" applyFont="1" applyBorder="1" applyAlignment="1">
      <alignment vertical="center" wrapText="1"/>
    </xf>
    <xf numFmtId="42" fontId="5" fillId="3" borderId="5" xfId="0" applyNumberFormat="1" applyFont="1" applyFill="1" applyBorder="1" applyAlignment="1">
      <alignment horizontal="right" vertical="center" wrapText="1"/>
    </xf>
    <xf numFmtId="42" fontId="5" fillId="4" borderId="5" xfId="0" applyNumberFormat="1" applyFont="1" applyFill="1" applyBorder="1" applyAlignment="1">
      <alignment horizontal="right" vertical="center" wrapText="1"/>
    </xf>
    <xf numFmtId="185" fontId="10" fillId="4" borderId="5" xfId="0" applyNumberFormat="1" applyFont="1" applyFill="1" applyBorder="1" applyAlignment="1">
      <alignment vertical="center" wrapText="1"/>
    </xf>
    <xf numFmtId="5" fontId="5" fillId="3" borderId="5" xfId="0" applyNumberFormat="1" applyFont="1" applyFill="1" applyBorder="1" applyAlignment="1">
      <alignment horizontal="right" vertical="center" wrapText="1"/>
    </xf>
    <xf numFmtId="5" fontId="5" fillId="4" borderId="5" xfId="0" applyNumberFormat="1" applyFont="1" applyFill="1" applyBorder="1" applyAlignment="1">
      <alignment horizontal="right" vertical="center" wrapText="1"/>
    </xf>
    <xf numFmtId="185" fontId="6" fillId="4" borderId="5" xfId="0" applyNumberFormat="1" applyFont="1" applyFill="1" applyBorder="1" applyAlignment="1">
      <alignment vertical="center" wrapText="1"/>
    </xf>
    <xf numFmtId="185" fontId="10" fillId="0" borderId="5" xfId="0" applyNumberFormat="1" applyFont="1" applyBorder="1" applyAlignment="1">
      <alignment vertical="center" wrapText="1"/>
    </xf>
    <xf numFmtId="6" fontId="5" fillId="4" borderId="5" xfId="0" applyNumberFormat="1" applyFont="1" applyFill="1" applyBorder="1" applyAlignment="1">
      <alignment horizontal="right" vertical="center" wrapText="1"/>
    </xf>
    <xf numFmtId="185" fontId="6" fillId="0" borderId="5" xfId="0" applyNumberFormat="1" applyFont="1" applyBorder="1" applyAlignment="1">
      <alignment vertical="center" wrapText="1"/>
    </xf>
    <xf numFmtId="185" fontId="10" fillId="0" borderId="5" xfId="0" applyNumberFormat="1" applyFont="1" applyBorder="1" applyAlignment="1">
      <alignment vertical="center" wrapText="1"/>
    </xf>
    <xf numFmtId="185" fontId="5" fillId="4" borderId="5" xfId="0" applyNumberFormat="1" applyFont="1" applyFill="1" applyBorder="1" applyAlignment="1">
      <alignment horizontal="right" vertical="center" wrapText="1"/>
    </xf>
    <xf numFmtId="185" fontId="6" fillId="3" borderId="5" xfId="0" applyNumberFormat="1" applyFont="1" applyFill="1" applyBorder="1" applyAlignment="1">
      <alignment vertical="center" wrapText="1"/>
    </xf>
    <xf numFmtId="185" fontId="12" fillId="0" borderId="5" xfId="0" applyNumberFormat="1" applyFont="1" applyBorder="1" applyAlignment="1">
      <alignment vertical="center" wrapText="1"/>
    </xf>
    <xf numFmtId="185" fontId="6" fillId="0" borderId="5" xfId="0" applyNumberFormat="1" applyFont="1" applyBorder="1" applyAlignment="1">
      <alignment horizontal="right" vertical="center" wrapText="1"/>
    </xf>
    <xf numFmtId="5" fontId="5" fillId="4" borderId="5" xfId="0" applyNumberFormat="1" applyFont="1" applyFill="1" applyBorder="1" applyAlignment="1">
      <alignment horizontal="right" vertical="center" wrapText="1"/>
    </xf>
    <xf numFmtId="6" fontId="5" fillId="4" borderId="5" xfId="0" applyNumberFormat="1" applyFont="1" applyFill="1" applyBorder="1" applyAlignment="1">
      <alignment horizontal="right" vertical="center" wrapText="1"/>
    </xf>
    <xf numFmtId="42" fontId="5" fillId="0" borderId="5" xfId="0" applyNumberFormat="1" applyFont="1" applyFill="1" applyBorder="1" applyAlignment="1">
      <alignment horizontal="right" vertical="center" wrapText="1"/>
    </xf>
    <xf numFmtId="185" fontId="6" fillId="0" borderId="5" xfId="0" applyNumberFormat="1" applyFont="1" applyFill="1" applyBorder="1" applyAlignment="1">
      <alignment vertical="center" wrapText="1"/>
    </xf>
    <xf numFmtId="185" fontId="6" fillId="0" borderId="5" xfId="0" applyNumberFormat="1" applyFont="1" applyFill="1" applyBorder="1" applyAlignment="1">
      <alignment vertical="center" wrapText="1"/>
    </xf>
    <xf numFmtId="185" fontId="10" fillId="0" borderId="5" xfId="0" applyNumberFormat="1" applyFont="1" applyFill="1" applyBorder="1" applyAlignment="1">
      <alignment vertical="center" wrapText="1"/>
    </xf>
    <xf numFmtId="185" fontId="6" fillId="0" borderId="5" xfId="0" applyNumberFormat="1" applyFont="1" applyFill="1" applyBorder="1" applyAlignment="1">
      <alignment vertical="center" wrapText="1"/>
    </xf>
    <xf numFmtId="185" fontId="5" fillId="4" borderId="5" xfId="0" applyNumberFormat="1" applyFont="1" applyFill="1" applyBorder="1" applyAlignment="1">
      <alignment horizontal="right" vertical="center" wrapText="1"/>
    </xf>
    <xf numFmtId="185" fontId="9" fillId="4" borderId="5" xfId="0" applyNumberFormat="1" applyFont="1" applyFill="1" applyBorder="1" applyAlignment="1">
      <alignment horizontal="right" vertical="center" wrapText="1"/>
    </xf>
    <xf numFmtId="185" fontId="10" fillId="3" borderId="5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vertical="center" wrapText="1"/>
    </xf>
    <xf numFmtId="185" fontId="8" fillId="2" borderId="6" xfId="0" applyNumberFormat="1" applyFont="1" applyFill="1" applyBorder="1" applyAlignment="1">
      <alignment horizontal="right" vertical="center" wrapText="1"/>
    </xf>
    <xf numFmtId="185" fontId="7" fillId="2" borderId="6" xfId="0" applyNumberFormat="1" applyFont="1" applyFill="1" applyBorder="1" applyAlignment="1">
      <alignment vertical="center" wrapText="1"/>
    </xf>
    <xf numFmtId="185" fontId="7" fillId="2" borderId="14" xfId="0" applyNumberFormat="1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vertical="center" wrapText="1"/>
    </xf>
    <xf numFmtId="6" fontId="9" fillId="4" borderId="15" xfId="0" applyNumberFormat="1" applyFont="1" applyFill="1" applyBorder="1" applyAlignment="1">
      <alignment horizontal="right" vertical="center" wrapText="1"/>
    </xf>
    <xf numFmtId="185" fontId="10" fillId="0" borderId="15" xfId="0" applyNumberFormat="1" applyFont="1" applyBorder="1" applyAlignment="1">
      <alignment vertical="center" wrapText="1"/>
    </xf>
    <xf numFmtId="185" fontId="6" fillId="0" borderId="15" xfId="0" applyNumberFormat="1" applyFont="1" applyBorder="1" applyAlignment="1">
      <alignment vertical="center" wrapText="1"/>
    </xf>
    <xf numFmtId="185" fontId="6" fillId="0" borderId="16" xfId="0" applyNumberFormat="1" applyFont="1" applyBorder="1" applyAlignment="1">
      <alignment vertical="center" wrapText="1"/>
    </xf>
    <xf numFmtId="42" fontId="9" fillId="4" borderId="15" xfId="0" applyNumberFormat="1" applyFont="1" applyFill="1" applyBorder="1" applyAlignment="1">
      <alignment horizontal="right" vertical="center" wrapText="1"/>
    </xf>
    <xf numFmtId="185" fontId="10" fillId="0" borderId="15" xfId="0" applyNumberFormat="1" applyFont="1" applyBorder="1" applyAlignment="1">
      <alignment vertical="center" wrapText="1"/>
    </xf>
    <xf numFmtId="185" fontId="10" fillId="0" borderId="16" xfId="0" applyNumberFormat="1" applyFont="1" applyBorder="1" applyAlignment="1">
      <alignment vertical="center" wrapText="1"/>
    </xf>
    <xf numFmtId="185" fontId="8" fillId="2" borderId="14" xfId="0" applyNumberFormat="1" applyFont="1" applyFill="1" applyBorder="1" applyAlignment="1">
      <alignment horizontal="right" vertical="center" wrapText="1"/>
    </xf>
    <xf numFmtId="0" fontId="5" fillId="4" borderId="15" xfId="0" applyNumberFormat="1" applyFont="1" applyFill="1" applyBorder="1" applyAlignment="1">
      <alignment vertical="center" wrapText="1"/>
    </xf>
    <xf numFmtId="185" fontId="10" fillId="4" borderId="15" xfId="0" applyNumberFormat="1" applyFont="1" applyFill="1" applyBorder="1" applyAlignment="1">
      <alignment vertical="center" wrapText="1"/>
    </xf>
    <xf numFmtId="185" fontId="10" fillId="4" borderId="16" xfId="0" applyNumberFormat="1" applyFont="1" applyFill="1" applyBorder="1" applyAlignment="1">
      <alignment vertical="center" wrapText="1"/>
    </xf>
    <xf numFmtId="185" fontId="9" fillId="4" borderId="15" xfId="0" applyNumberFormat="1" applyFont="1" applyFill="1" applyBorder="1" applyAlignment="1">
      <alignment horizontal="right" vertical="center" wrapText="1"/>
    </xf>
    <xf numFmtId="185" fontId="10" fillId="4" borderId="15" xfId="0" applyNumberFormat="1" applyFont="1" applyFill="1" applyBorder="1" applyAlignment="1">
      <alignment vertical="center" wrapText="1"/>
    </xf>
    <xf numFmtId="185" fontId="10" fillId="4" borderId="16" xfId="0" applyNumberFormat="1" applyFont="1" applyFill="1" applyBorder="1" applyAlignment="1">
      <alignment vertical="center" wrapText="1"/>
    </xf>
    <xf numFmtId="42" fontId="9" fillId="4" borderId="1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vertical="center" wrapText="1"/>
    </xf>
    <xf numFmtId="6" fontId="9" fillId="4" borderId="15" xfId="0" applyNumberFormat="1" applyFont="1" applyFill="1" applyBorder="1" applyAlignment="1">
      <alignment horizontal="right" vertical="center" wrapText="1"/>
    </xf>
    <xf numFmtId="185" fontId="6" fillId="0" borderId="15" xfId="0" applyNumberFormat="1" applyFont="1" applyBorder="1" applyAlignment="1">
      <alignment vertical="center" wrapText="1"/>
    </xf>
    <xf numFmtId="185" fontId="6" fillId="0" borderId="16" xfId="0" applyNumberFormat="1" applyFont="1" applyBorder="1" applyAlignment="1">
      <alignment vertical="center" wrapText="1"/>
    </xf>
    <xf numFmtId="6" fontId="9" fillId="4" borderId="15" xfId="0" applyNumberFormat="1" applyFont="1" applyFill="1" applyBorder="1" applyAlignment="1">
      <alignment horizontal="right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85" fontId="8" fillId="2" borderId="6" xfId="0" applyNumberFormat="1" applyFont="1" applyFill="1" applyBorder="1" applyAlignment="1">
      <alignment horizontal="right" vertical="center" wrapText="1"/>
    </xf>
    <xf numFmtId="185" fontId="8" fillId="2" borderId="14" xfId="0" applyNumberFormat="1" applyFont="1" applyFill="1" applyBorder="1" applyAlignment="1">
      <alignment horizontal="right" vertical="center" wrapText="1"/>
    </xf>
    <xf numFmtId="42" fontId="9" fillId="0" borderId="15" xfId="0" applyNumberFormat="1" applyFont="1" applyBorder="1" applyAlignment="1">
      <alignment horizontal="right" vertical="center" wrapText="1"/>
    </xf>
    <xf numFmtId="42" fontId="5" fillId="0" borderId="15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vertical="center" wrapText="1"/>
    </xf>
    <xf numFmtId="42" fontId="14" fillId="2" borderId="6" xfId="0" applyNumberFormat="1" applyFont="1" applyFill="1" applyBorder="1" applyAlignment="1">
      <alignment horizontal="right" vertical="center" wrapText="1"/>
    </xf>
    <xf numFmtId="185" fontId="13" fillId="2" borderId="6" xfId="0" applyNumberFormat="1" applyFont="1" applyFill="1" applyBorder="1" applyAlignment="1">
      <alignment vertical="center" wrapText="1"/>
    </xf>
    <xf numFmtId="185" fontId="13" fillId="2" borderId="14" xfId="0" applyNumberFormat="1" applyFont="1" applyFill="1" applyBorder="1" applyAlignment="1">
      <alignment vertical="center" wrapText="1"/>
    </xf>
    <xf numFmtId="49" fontId="11" fillId="4" borderId="15" xfId="0" applyNumberFormat="1" applyFont="1" applyFill="1" applyBorder="1" applyAlignment="1">
      <alignment vertical="center" wrapText="1"/>
    </xf>
    <xf numFmtId="42" fontId="11" fillId="4" borderId="15" xfId="0" applyNumberFormat="1" applyFont="1" applyFill="1" applyBorder="1" applyAlignment="1">
      <alignment horizontal="right" vertical="center" wrapText="1"/>
    </xf>
    <xf numFmtId="185" fontId="13" fillId="3" borderId="15" xfId="0" applyNumberFormat="1" applyFont="1" applyFill="1" applyBorder="1" applyAlignment="1">
      <alignment vertical="center" wrapText="1"/>
    </xf>
    <xf numFmtId="185" fontId="13" fillId="3" borderId="16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42" fontId="5" fillId="0" borderId="15" xfId="0" applyNumberFormat="1" applyFont="1" applyBorder="1" applyAlignment="1">
      <alignment horizontal="right" vertical="center" wrapText="1"/>
    </xf>
    <xf numFmtId="185" fontId="6" fillId="0" borderId="15" xfId="0" applyNumberFormat="1" applyFont="1" applyBorder="1" applyAlignment="1">
      <alignment vertical="center" wrapText="1"/>
    </xf>
    <xf numFmtId="185" fontId="6" fillId="0" borderId="16" xfId="0" applyNumberFormat="1" applyFont="1" applyBorder="1" applyAlignment="1">
      <alignment vertical="center" wrapText="1"/>
    </xf>
    <xf numFmtId="185" fontId="5" fillId="3" borderId="14" xfId="0" applyNumberFormat="1" applyFont="1" applyFill="1" applyBorder="1" applyAlignment="1">
      <alignment horizontal="right" vertical="center" wrapText="1"/>
    </xf>
    <xf numFmtId="185" fontId="5" fillId="0" borderId="15" xfId="0" applyNumberFormat="1" applyFont="1" applyBorder="1" applyAlignment="1">
      <alignment horizontal="right" vertical="center" wrapText="1"/>
    </xf>
    <xf numFmtId="185" fontId="6" fillId="4" borderId="15" xfId="0" applyNumberFormat="1" applyFont="1" applyFill="1" applyBorder="1" applyAlignment="1">
      <alignment vertical="center" wrapText="1"/>
    </xf>
    <xf numFmtId="42" fontId="5" fillId="4" borderId="4" xfId="0" applyNumberFormat="1" applyFont="1" applyFill="1" applyBorder="1" applyAlignment="1">
      <alignment horizontal="right" vertical="center" wrapText="1"/>
    </xf>
    <xf numFmtId="185" fontId="10" fillId="0" borderId="4" xfId="0" applyNumberFormat="1" applyFont="1" applyBorder="1" applyAlignment="1">
      <alignment vertical="center" wrapText="1"/>
    </xf>
    <xf numFmtId="185" fontId="10" fillId="0" borderId="13" xfId="0" applyNumberFormat="1" applyFont="1" applyBorder="1" applyAlignment="1">
      <alignment vertical="center" wrapText="1"/>
    </xf>
    <xf numFmtId="185" fontId="10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42" fontId="9" fillId="0" borderId="15" xfId="0" applyNumberFormat="1" applyFont="1" applyBorder="1" applyAlignment="1">
      <alignment horizontal="right" vertical="center" wrapText="1"/>
    </xf>
    <xf numFmtId="42" fontId="9" fillId="0" borderId="4" xfId="0" applyNumberFormat="1" applyFont="1" applyBorder="1" applyAlignment="1">
      <alignment horizontal="right" vertical="center" wrapText="1"/>
    </xf>
    <xf numFmtId="42" fontId="5" fillId="4" borderId="1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6" fontId="5" fillId="4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2" fontId="5" fillId="4" borderId="6" xfId="0" applyNumberFormat="1" applyFont="1" applyFill="1" applyBorder="1" applyAlignment="1">
      <alignment horizontal="right" vertical="center" wrapText="1"/>
    </xf>
    <xf numFmtId="185" fontId="6" fillId="0" borderId="6" xfId="0" applyNumberFormat="1" applyFont="1" applyBorder="1" applyAlignment="1">
      <alignment vertical="center" wrapText="1"/>
    </xf>
    <xf numFmtId="185" fontId="6" fillId="0" borderId="14" xfId="0" applyNumberFormat="1" applyFont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left" vertical="center" wrapText="1"/>
    </xf>
    <xf numFmtId="42" fontId="5" fillId="4" borderId="15" xfId="0" applyNumberFormat="1" applyFont="1" applyFill="1" applyBorder="1" applyAlignment="1">
      <alignment horizontal="right" vertical="center" wrapText="1"/>
    </xf>
    <xf numFmtId="6" fontId="8" fillId="2" borderId="6" xfId="0" applyNumberFormat="1" applyFont="1" applyFill="1" applyBorder="1" applyAlignment="1">
      <alignment horizontal="right" vertical="center" wrapText="1"/>
    </xf>
    <xf numFmtId="6" fontId="8" fillId="2" borderId="14" xfId="0" applyNumberFormat="1" applyFont="1" applyFill="1" applyBorder="1" applyAlignment="1">
      <alignment horizontal="right" vertical="center" wrapText="1"/>
    </xf>
    <xf numFmtId="185" fontId="10" fillId="0" borderId="16" xfId="0" applyNumberFormat="1" applyFont="1" applyBorder="1" applyAlignment="1">
      <alignment vertical="center" wrapText="1"/>
    </xf>
    <xf numFmtId="6" fontId="8" fillId="0" borderId="20" xfId="0" applyNumberFormat="1" applyFont="1" applyBorder="1" applyAlignment="1">
      <alignment horizontal="right" vertical="center" wrapText="1"/>
    </xf>
    <xf numFmtId="6" fontId="8" fillId="0" borderId="21" xfId="0" applyNumberFormat="1" applyFont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185" fontId="5" fillId="3" borderId="8" xfId="0" applyNumberFormat="1" applyFont="1" applyFill="1" applyBorder="1" applyAlignment="1">
      <alignment horizontal="right" vertical="center" wrapText="1"/>
    </xf>
    <xf numFmtId="185" fontId="6" fillId="3" borderId="8" xfId="0" applyNumberFormat="1" applyFont="1" applyFill="1" applyBorder="1" applyAlignment="1">
      <alignment vertical="center" wrapText="1"/>
    </xf>
    <xf numFmtId="185" fontId="6" fillId="3" borderId="23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42" fontId="5" fillId="0" borderId="8" xfId="0" applyNumberFormat="1" applyFont="1" applyBorder="1" applyAlignment="1">
      <alignment horizontal="right" vertical="center" wrapText="1"/>
    </xf>
    <xf numFmtId="185" fontId="6" fillId="0" borderId="8" xfId="0" applyNumberFormat="1" applyFont="1" applyBorder="1" applyAlignment="1">
      <alignment vertical="center" wrapText="1"/>
    </xf>
    <xf numFmtId="185" fontId="6" fillId="0" borderId="23" xfId="0" applyNumberFormat="1" applyFont="1" applyBorder="1" applyAlignment="1">
      <alignment vertical="center" wrapText="1"/>
    </xf>
    <xf numFmtId="42" fontId="5" fillId="4" borderId="4" xfId="0" applyNumberFormat="1" applyFont="1" applyFill="1" applyBorder="1" applyAlignment="1">
      <alignment horizontal="right" vertical="center" wrapText="1"/>
    </xf>
    <xf numFmtId="185" fontId="6" fillId="0" borderId="4" xfId="0" applyNumberFormat="1" applyFont="1" applyBorder="1" applyAlignment="1">
      <alignment vertical="center" wrapText="1"/>
    </xf>
    <xf numFmtId="185" fontId="6" fillId="0" borderId="13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85" fontId="17" fillId="2" borderId="8" xfId="0" applyNumberFormat="1" applyFont="1" applyFill="1" applyBorder="1" applyAlignment="1">
      <alignment horizontal="right" vertical="center" wrapText="1"/>
    </xf>
    <xf numFmtId="185" fontId="18" fillId="3" borderId="4" xfId="0" applyNumberFormat="1" applyFont="1" applyFill="1" applyBorder="1" applyAlignment="1">
      <alignment horizontal="right" vertical="center" wrapText="1"/>
    </xf>
    <xf numFmtId="6" fontId="18" fillId="4" borderId="4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2" fontId="22" fillId="4" borderId="9" xfId="0" applyNumberFormat="1" applyFont="1" applyFill="1" applyBorder="1" applyAlignment="1">
      <alignment horizontal="right" vertical="center" wrapText="1"/>
    </xf>
    <xf numFmtId="185" fontId="21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85" fontId="24" fillId="3" borderId="2" xfId="0" applyNumberFormat="1" applyFont="1" applyFill="1" applyBorder="1" applyAlignment="1">
      <alignment vertical="center" wrapText="1"/>
    </xf>
    <xf numFmtId="185" fontId="24" fillId="3" borderId="4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49" fontId="25" fillId="2" borderId="2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vertical="center" wrapText="1"/>
    </xf>
    <xf numFmtId="49" fontId="27" fillId="4" borderId="4" xfId="0" applyNumberFormat="1" applyFont="1" applyFill="1" applyBorder="1" applyAlignment="1">
      <alignment vertical="center" wrapText="1"/>
    </xf>
    <xf numFmtId="49" fontId="27" fillId="4" borderId="8" xfId="0" applyNumberFormat="1" applyFont="1" applyFill="1" applyBorder="1" applyAlignment="1">
      <alignment vertical="center" wrapText="1"/>
    </xf>
    <xf numFmtId="49" fontId="27" fillId="4" borderId="25" xfId="0" applyNumberFormat="1" applyFont="1" applyFill="1" applyBorder="1" applyAlignment="1">
      <alignment vertical="center" wrapText="1"/>
    </xf>
    <xf numFmtId="49" fontId="27" fillId="4" borderId="26" xfId="0" applyNumberFormat="1" applyFont="1" applyFill="1" applyBorder="1" applyAlignment="1">
      <alignment vertical="center" wrapText="1"/>
    </xf>
    <xf numFmtId="49" fontId="27" fillId="3" borderId="10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vertical="center" wrapText="1"/>
    </xf>
    <xf numFmtId="49" fontId="27" fillId="3" borderId="3" xfId="0" applyNumberFormat="1" applyFont="1" applyFill="1" applyBorder="1" applyAlignment="1">
      <alignment vertical="center" wrapText="1"/>
    </xf>
    <xf numFmtId="0" fontId="27" fillId="4" borderId="27" xfId="0" applyNumberFormat="1" applyFont="1" applyFill="1" applyBorder="1" applyAlignment="1">
      <alignment vertical="center" wrapText="1"/>
    </xf>
    <xf numFmtId="0" fontId="27" fillId="4" borderId="0" xfId="0" applyNumberFormat="1" applyFont="1" applyFill="1" applyBorder="1" applyAlignment="1">
      <alignment vertical="center" wrapText="1"/>
    </xf>
    <xf numFmtId="49" fontId="27" fillId="4" borderId="0" xfId="0" applyNumberFormat="1" applyFont="1" applyFill="1" applyBorder="1" applyAlignment="1">
      <alignment vertical="center" wrapText="1"/>
    </xf>
    <xf numFmtId="0" fontId="27" fillId="4" borderId="28" xfId="0" applyNumberFormat="1" applyFont="1" applyFill="1" applyBorder="1" applyAlignment="1">
      <alignment vertical="center" wrapText="1"/>
    </xf>
    <xf numFmtId="49" fontId="27" fillId="3" borderId="2" xfId="0" applyNumberFormat="1" applyFont="1" applyFill="1" applyBorder="1" applyAlignment="1">
      <alignment vertical="center" wrapText="1"/>
    </xf>
    <xf numFmtId="0" fontId="26" fillId="2" borderId="8" xfId="0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vertical="center" wrapText="1"/>
    </xf>
    <xf numFmtId="0" fontId="27" fillId="4" borderId="25" xfId="0" applyFont="1" applyFill="1" applyBorder="1" applyAlignment="1">
      <alignment vertical="center" wrapText="1"/>
    </xf>
    <xf numFmtId="0" fontId="27" fillId="4" borderId="29" xfId="0" applyFont="1" applyFill="1" applyBorder="1" applyAlignment="1">
      <alignment vertical="center" wrapText="1"/>
    </xf>
    <xf numFmtId="49" fontId="27" fillId="4" borderId="26" xfId="0" applyNumberFormat="1" applyFont="1" applyFill="1" applyBorder="1" applyAlignment="1">
      <alignment vertical="center" wrapText="1"/>
    </xf>
    <xf numFmtId="49" fontId="25" fillId="2" borderId="8" xfId="0" applyNumberFormat="1" applyFont="1" applyFill="1" applyBorder="1" applyAlignment="1">
      <alignment vertical="center" wrapText="1"/>
    </xf>
    <xf numFmtId="49" fontId="27" fillId="4" borderId="29" xfId="0" applyNumberFormat="1" applyFont="1" applyFill="1" applyBorder="1" applyAlignment="1">
      <alignment vertical="center" wrapText="1"/>
    </xf>
    <xf numFmtId="49" fontId="27" fillId="4" borderId="10" xfId="0" applyNumberFormat="1" applyFont="1" applyFill="1" applyBorder="1" applyAlignment="1">
      <alignment vertical="center" wrapText="1"/>
    </xf>
    <xf numFmtId="178" fontId="27" fillId="2" borderId="1" xfId="0" applyNumberFormat="1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left" vertical="center" wrapText="1"/>
    </xf>
    <xf numFmtId="0" fontId="27" fillId="4" borderId="29" xfId="0" applyFont="1" applyFill="1" applyBorder="1" applyAlignment="1">
      <alignment horizontal="left" vertical="center" wrapText="1"/>
    </xf>
    <xf numFmtId="0" fontId="27" fillId="4" borderId="26" xfId="0" applyFont="1" applyFill="1" applyBorder="1" applyAlignment="1">
      <alignment horizontal="left" vertical="center" wrapText="1"/>
    </xf>
    <xf numFmtId="0" fontId="27" fillId="4" borderId="29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49" fontId="27" fillId="0" borderId="4" xfId="0" applyNumberFormat="1" applyFont="1" applyBorder="1" applyAlignment="1">
      <alignment vertical="center" wrapText="1"/>
    </xf>
    <xf numFmtId="0" fontId="27" fillId="4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vertical="center" wrapText="1"/>
    </xf>
    <xf numFmtId="49" fontId="27" fillId="0" borderId="25" xfId="0" applyNumberFormat="1" applyFont="1" applyBorder="1" applyAlignment="1">
      <alignment vertical="center" wrapText="1"/>
    </xf>
    <xf numFmtId="0" fontId="27" fillId="0" borderId="29" xfId="0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vertical="center" wrapText="1"/>
    </xf>
    <xf numFmtId="49" fontId="26" fillId="0" borderId="25" xfId="0" applyNumberFormat="1" applyFont="1" applyBorder="1" applyAlignment="1">
      <alignment vertical="center" wrapText="1"/>
    </xf>
    <xf numFmtId="0" fontId="27" fillId="3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4" borderId="28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49" fontId="27" fillId="3" borderId="8" xfId="0" applyNumberFormat="1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vertical="center" wrapText="1"/>
    </xf>
    <xf numFmtId="0" fontId="27" fillId="0" borderId="27" xfId="0" applyFont="1" applyBorder="1" applyAlignment="1">
      <alignment horizontal="left" vertical="center" wrapText="1"/>
    </xf>
    <xf numFmtId="49" fontId="26" fillId="0" borderId="8" xfId="0" applyNumberFormat="1" applyFont="1" applyBorder="1" applyAlignment="1">
      <alignment vertical="center" wrapText="1"/>
    </xf>
    <xf numFmtId="49" fontId="27" fillId="0" borderId="8" xfId="0" applyNumberFormat="1" applyFont="1" applyBorder="1" applyAlignment="1">
      <alignment vertical="center" wrapText="1"/>
    </xf>
    <xf numFmtId="49" fontId="27" fillId="0" borderId="3" xfId="0" applyNumberFormat="1" applyFont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49" fontId="27" fillId="0" borderId="26" xfId="0" applyNumberFormat="1" applyFont="1" applyBorder="1" applyAlignment="1">
      <alignment vertical="center" wrapText="1"/>
    </xf>
    <xf numFmtId="49" fontId="27" fillId="4" borderId="26" xfId="0" applyNumberFormat="1" applyFont="1" applyFill="1" applyBorder="1" applyAlignment="1">
      <alignment horizontal="left" vertical="center" wrapText="1"/>
    </xf>
    <xf numFmtId="185" fontId="17" fillId="2" borderId="2" xfId="0" applyNumberFormat="1" applyFont="1" applyFill="1" applyBorder="1" applyAlignment="1">
      <alignment horizontal="right" vertical="center" wrapText="1"/>
    </xf>
    <xf numFmtId="6" fontId="18" fillId="4" borderId="27" xfId="0" applyNumberFormat="1" applyFont="1" applyFill="1" applyBorder="1" applyAlignment="1">
      <alignment horizontal="right" vertical="center" wrapText="1"/>
    </xf>
    <xf numFmtId="6" fontId="29" fillId="4" borderId="28" xfId="0" applyNumberFormat="1" applyFont="1" applyFill="1" applyBorder="1" applyAlignment="1">
      <alignment horizontal="right" vertical="center" wrapText="1"/>
    </xf>
    <xf numFmtId="42" fontId="18" fillId="3" borderId="4" xfId="0" applyNumberFormat="1" applyFont="1" applyFill="1" applyBorder="1" applyAlignment="1">
      <alignment horizontal="right" vertical="center" wrapText="1"/>
    </xf>
    <xf numFmtId="6" fontId="18" fillId="4" borderId="25" xfId="0" applyNumberFormat="1" applyFont="1" applyFill="1" applyBorder="1" applyAlignment="1">
      <alignment horizontal="right" vertical="center" wrapText="1"/>
    </xf>
    <xf numFmtId="42" fontId="29" fillId="4" borderId="26" xfId="0" applyNumberFormat="1" applyFont="1" applyFill="1" applyBorder="1" applyAlignment="1">
      <alignment horizontal="right" vertical="center" wrapText="1"/>
    </xf>
    <xf numFmtId="42" fontId="18" fillId="3" borderId="10" xfId="0" applyNumberFormat="1" applyFont="1" applyFill="1" applyBorder="1" applyAlignment="1">
      <alignment horizontal="right" vertical="center" wrapText="1"/>
    </xf>
    <xf numFmtId="42" fontId="18" fillId="4" borderId="4" xfId="0" applyNumberFormat="1" applyFont="1" applyFill="1" applyBorder="1" applyAlignment="1">
      <alignment horizontal="right" vertical="center" wrapText="1"/>
    </xf>
    <xf numFmtId="42" fontId="29" fillId="4" borderId="8" xfId="0" applyNumberFormat="1" applyFont="1" applyFill="1" applyBorder="1" applyAlignment="1">
      <alignment horizontal="right" vertical="center" wrapText="1"/>
    </xf>
    <xf numFmtId="42" fontId="18" fillId="4" borderId="25" xfId="0" applyNumberFormat="1" applyFont="1" applyFill="1" applyBorder="1" applyAlignment="1">
      <alignment horizontal="right" vertical="center" wrapText="1"/>
    </xf>
    <xf numFmtId="185" fontId="19" fillId="4" borderId="10" xfId="0" applyNumberFormat="1" applyFont="1" applyFill="1" applyBorder="1" applyAlignment="1">
      <alignment vertical="center" wrapText="1"/>
    </xf>
    <xf numFmtId="185" fontId="19" fillId="4" borderId="0" xfId="0" applyNumberFormat="1" applyFont="1" applyFill="1" applyBorder="1" applyAlignment="1">
      <alignment vertical="center" wrapText="1"/>
    </xf>
    <xf numFmtId="185" fontId="30" fillId="4" borderId="10" xfId="0" applyNumberFormat="1" applyFont="1" applyFill="1" applyBorder="1" applyAlignment="1">
      <alignment vertical="center" wrapText="1"/>
    </xf>
    <xf numFmtId="185" fontId="30" fillId="4" borderId="0" xfId="0" applyNumberFormat="1" applyFont="1" applyFill="1" applyBorder="1" applyAlignment="1">
      <alignment vertical="center" wrapText="1"/>
    </xf>
    <xf numFmtId="42" fontId="17" fillId="2" borderId="2" xfId="0" applyNumberFormat="1" applyFont="1" applyFill="1" applyBorder="1" applyAlignment="1">
      <alignment horizontal="right" vertical="center" wrapText="1"/>
    </xf>
    <xf numFmtId="42" fontId="18" fillId="3" borderId="2" xfId="0" applyNumberFormat="1" applyFont="1" applyFill="1" applyBorder="1" applyAlignment="1">
      <alignment horizontal="right" vertical="center" wrapText="1"/>
    </xf>
    <xf numFmtId="6" fontId="18" fillId="3" borderId="4" xfId="0" applyNumberFormat="1" applyFont="1" applyFill="1" applyBorder="1" applyAlignment="1">
      <alignment horizontal="right" vertical="center" wrapText="1"/>
    </xf>
    <xf numFmtId="6" fontId="29" fillId="4" borderId="8" xfId="0" applyNumberFormat="1" applyFont="1" applyFill="1" applyBorder="1" applyAlignment="1">
      <alignment horizontal="right" vertical="center" wrapText="1"/>
    </xf>
    <xf numFmtId="49" fontId="27" fillId="4" borderId="29" xfId="0" applyNumberFormat="1" applyFont="1" applyFill="1" applyBorder="1" applyAlignment="1">
      <alignment vertical="center" wrapText="1"/>
    </xf>
    <xf numFmtId="6" fontId="29" fillId="4" borderId="29" xfId="0" applyNumberFormat="1" applyFont="1" applyFill="1" applyBorder="1" applyAlignment="1">
      <alignment horizontal="right" vertical="center" wrapText="1"/>
    </xf>
    <xf numFmtId="185" fontId="17" fillId="2" borderId="8" xfId="0" applyNumberFormat="1" applyFont="1" applyFill="1" applyBorder="1" applyAlignment="1">
      <alignment horizontal="right" vertical="center" wrapText="1"/>
    </xf>
    <xf numFmtId="6" fontId="18" fillId="4" borderId="8" xfId="0" applyNumberFormat="1" applyFont="1" applyFill="1" applyBorder="1" applyAlignment="1">
      <alignment horizontal="right" vertical="center" wrapText="1"/>
    </xf>
    <xf numFmtId="6" fontId="18" fillId="3" borderId="10" xfId="0" applyNumberFormat="1" applyFont="1" applyFill="1" applyBorder="1" applyAlignment="1">
      <alignment horizontal="right" vertical="center" wrapText="1"/>
    </xf>
    <xf numFmtId="6" fontId="18" fillId="4" borderId="26" xfId="0" applyNumberFormat="1" applyFont="1" applyFill="1" applyBorder="1" applyAlignment="1">
      <alignment horizontal="right" vertical="center" wrapText="1"/>
    </xf>
    <xf numFmtId="6" fontId="18" fillId="3" borderId="2" xfId="0" applyNumberFormat="1" applyFont="1" applyFill="1" applyBorder="1" applyAlignment="1">
      <alignment horizontal="right" vertical="center" wrapText="1"/>
    </xf>
    <xf numFmtId="185" fontId="18" fillId="3" borderId="4" xfId="0" applyNumberFormat="1" applyFont="1" applyFill="1" applyBorder="1" applyAlignment="1">
      <alignment horizontal="right" vertical="center" wrapText="1"/>
    </xf>
    <xf numFmtId="185" fontId="18" fillId="3" borderId="10" xfId="0" applyNumberFormat="1" applyFont="1" applyFill="1" applyBorder="1" applyAlignment="1">
      <alignment horizontal="right" vertical="center" wrapText="1"/>
    </xf>
    <xf numFmtId="185" fontId="33" fillId="3" borderId="8" xfId="0" applyNumberFormat="1" applyFont="1" applyFill="1" applyBorder="1" applyAlignment="1">
      <alignment horizontal="right" vertical="center" wrapText="1"/>
    </xf>
    <xf numFmtId="185" fontId="35" fillId="2" borderId="8" xfId="0" applyNumberFormat="1" applyFont="1" applyFill="1" applyBorder="1" applyAlignment="1">
      <alignment horizontal="right" vertical="center" wrapText="1"/>
    </xf>
    <xf numFmtId="49" fontId="25" fillId="3" borderId="2" xfId="0" applyNumberFormat="1" applyFont="1" applyFill="1" applyBorder="1" applyAlignment="1">
      <alignment vertical="center" wrapText="1"/>
    </xf>
    <xf numFmtId="185" fontId="33" fillId="3" borderId="10" xfId="0" applyNumberFormat="1" applyFont="1" applyFill="1" applyBorder="1" applyAlignment="1">
      <alignment horizontal="right" vertical="center" wrapText="1"/>
    </xf>
    <xf numFmtId="5" fontId="33" fillId="4" borderId="4" xfId="0" applyNumberFormat="1" applyFont="1" applyFill="1" applyBorder="1" applyAlignment="1">
      <alignment horizontal="right" vertical="center" wrapText="1"/>
    </xf>
    <xf numFmtId="185" fontId="35" fillId="2" borderId="2" xfId="0" applyNumberFormat="1" applyFont="1" applyFill="1" applyBorder="1" applyAlignment="1">
      <alignment horizontal="right" vertical="center" wrapText="1"/>
    </xf>
    <xf numFmtId="185" fontId="33" fillId="3" borderId="2" xfId="0" applyNumberFormat="1" applyFont="1" applyFill="1" applyBorder="1" applyAlignment="1">
      <alignment horizontal="right" vertical="center" wrapText="1"/>
    </xf>
    <xf numFmtId="0" fontId="27" fillId="4" borderId="10" xfId="0" applyNumberFormat="1" applyFont="1" applyFill="1" applyBorder="1" applyAlignment="1">
      <alignment vertical="center" wrapText="1"/>
    </xf>
    <xf numFmtId="185" fontId="33" fillId="3" borderId="10" xfId="0" applyNumberFormat="1" applyFont="1" applyFill="1" applyBorder="1" applyAlignment="1">
      <alignment horizontal="right" vertical="center" wrapText="1"/>
    </xf>
    <xf numFmtId="42" fontId="33" fillId="4" borderId="4" xfId="0" applyNumberFormat="1" applyFont="1" applyFill="1" applyBorder="1" applyAlignment="1">
      <alignment horizontal="right" vertical="center" wrapText="1"/>
    </xf>
    <xf numFmtId="42" fontId="34" fillId="4" borderId="10" xfId="0" applyNumberFormat="1" applyFont="1" applyFill="1" applyBorder="1" applyAlignment="1">
      <alignment horizontal="right" vertical="center" wrapText="1"/>
    </xf>
    <xf numFmtId="42" fontId="33" fillId="4" borderId="10" xfId="0" applyNumberFormat="1" applyFont="1" applyFill="1" applyBorder="1" applyAlignment="1">
      <alignment horizontal="right" vertical="center" wrapText="1"/>
    </xf>
    <xf numFmtId="6" fontId="33" fillId="4" borderId="27" xfId="0" applyNumberFormat="1" applyFont="1" applyFill="1" applyBorder="1" applyAlignment="1">
      <alignment horizontal="right" vertical="center" wrapText="1"/>
    </xf>
    <xf numFmtId="185" fontId="35" fillId="2" borderId="2" xfId="0" applyNumberFormat="1" applyFont="1" applyFill="1" applyBorder="1" applyAlignment="1">
      <alignment horizontal="right" vertical="center" wrapText="1"/>
    </xf>
    <xf numFmtId="185" fontId="33" fillId="3" borderId="4" xfId="0" applyNumberFormat="1" applyFont="1" applyFill="1" applyBorder="1" applyAlignment="1">
      <alignment horizontal="right" vertical="center" wrapText="1"/>
    </xf>
    <xf numFmtId="42" fontId="33" fillId="4" borderId="8" xfId="0" applyNumberFormat="1" applyFont="1" applyFill="1" applyBorder="1" applyAlignment="1">
      <alignment horizontal="right" vertical="center" wrapText="1"/>
    </xf>
    <xf numFmtId="6" fontId="33" fillId="4" borderId="4" xfId="0" applyNumberFormat="1" applyFont="1" applyFill="1" applyBorder="1" applyAlignment="1">
      <alignment horizontal="right" vertical="center" wrapText="1"/>
    </xf>
    <xf numFmtId="6" fontId="34" fillId="4" borderId="10" xfId="0" applyNumberFormat="1" applyFont="1" applyFill="1" applyBorder="1" applyAlignment="1">
      <alignment horizontal="right" vertical="center" wrapText="1"/>
    </xf>
    <xf numFmtId="6" fontId="34" fillId="4" borderId="8" xfId="0" applyNumberFormat="1" applyFont="1" applyFill="1" applyBorder="1" applyAlignment="1">
      <alignment horizontal="right" vertical="center" wrapText="1"/>
    </xf>
    <xf numFmtId="185" fontId="35" fillId="2" borderId="8" xfId="0" applyNumberFormat="1" applyFont="1" applyFill="1" applyBorder="1" applyAlignment="1">
      <alignment horizontal="right" vertical="center" wrapText="1"/>
    </xf>
    <xf numFmtId="49" fontId="37" fillId="3" borderId="2" xfId="0" applyNumberFormat="1" applyFont="1" applyFill="1" applyBorder="1" applyAlignment="1">
      <alignment vertical="center" wrapText="1"/>
    </xf>
    <xf numFmtId="6" fontId="33" fillId="3" borderId="2" xfId="0" applyNumberFormat="1" applyFont="1" applyFill="1" applyBorder="1" applyAlignment="1">
      <alignment horizontal="right" vertical="center" wrapText="1"/>
    </xf>
    <xf numFmtId="185" fontId="33" fillId="4" borderId="4" xfId="0" applyNumberFormat="1" applyFont="1" applyFill="1" applyBorder="1" applyAlignment="1">
      <alignment horizontal="right" vertical="center" wrapText="1"/>
    </xf>
    <xf numFmtId="185" fontId="34" fillId="4" borderId="8" xfId="0" applyNumberFormat="1" applyFont="1" applyFill="1" applyBorder="1" applyAlignment="1">
      <alignment horizontal="right" vertical="center" wrapText="1"/>
    </xf>
    <xf numFmtId="185" fontId="33" fillId="3" borderId="2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7" fillId="4" borderId="26" xfId="0" applyNumberFormat="1" applyFont="1" applyFill="1" applyBorder="1" applyAlignment="1">
      <alignment vertical="center" wrapText="1"/>
    </xf>
    <xf numFmtId="6" fontId="33" fillId="3" borderId="10" xfId="0" applyNumberFormat="1" applyFont="1" applyFill="1" applyBorder="1" applyAlignment="1">
      <alignment horizontal="right" vertical="center" wrapText="1"/>
    </xf>
    <xf numFmtId="185" fontId="36" fillId="3" borderId="4" xfId="0" applyNumberFormat="1" applyFont="1" applyFill="1" applyBorder="1" applyAlignment="1">
      <alignment vertical="center" wrapText="1"/>
    </xf>
    <xf numFmtId="185" fontId="1" fillId="2" borderId="2" xfId="0" applyNumberFormat="1" applyFont="1" applyFill="1" applyBorder="1" applyAlignment="1">
      <alignment vertical="center" wrapText="1"/>
    </xf>
    <xf numFmtId="49" fontId="37" fillId="4" borderId="29" xfId="0" applyNumberFormat="1" applyFont="1" applyFill="1" applyBorder="1" applyAlignment="1">
      <alignment vertical="center" wrapText="1"/>
    </xf>
    <xf numFmtId="185" fontId="36" fillId="3" borderId="25" xfId="0" applyNumberFormat="1" applyFont="1" applyFill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  <xf numFmtId="185" fontId="33" fillId="3" borderId="8" xfId="0" applyNumberFormat="1" applyFont="1" applyFill="1" applyBorder="1" applyAlignment="1">
      <alignment horizontal="right" vertical="center" wrapText="1"/>
    </xf>
    <xf numFmtId="6" fontId="34" fillId="4" borderId="4" xfId="0" applyNumberFormat="1" applyFont="1" applyFill="1" applyBorder="1" applyAlignment="1">
      <alignment horizontal="right" vertical="center" wrapText="1"/>
    </xf>
    <xf numFmtId="185" fontId="36" fillId="3" borderId="2" xfId="0" applyNumberFormat="1" applyFont="1" applyFill="1" applyBorder="1" applyAlignment="1">
      <alignment vertical="center" wrapText="1"/>
    </xf>
    <xf numFmtId="185" fontId="36" fillId="3" borderId="30" xfId="0" applyNumberFormat="1" applyFont="1" applyFill="1" applyBorder="1" applyAlignment="1">
      <alignment vertical="center" wrapText="1"/>
    </xf>
    <xf numFmtId="185" fontId="36" fillId="3" borderId="24" xfId="0" applyNumberFormat="1" applyFont="1" applyFill="1" applyBorder="1" applyAlignment="1">
      <alignment vertical="center" wrapText="1"/>
    </xf>
    <xf numFmtId="185" fontId="36" fillId="3" borderId="10" xfId="0" applyNumberFormat="1" applyFont="1" applyFill="1" applyBorder="1" applyAlignment="1">
      <alignment vertical="center" wrapText="1"/>
    </xf>
    <xf numFmtId="42" fontId="34" fillId="4" borderId="29" xfId="0" applyNumberFormat="1" applyFont="1" applyFill="1" applyBorder="1" applyAlignment="1">
      <alignment horizontal="right" vertical="center" wrapText="1"/>
    </xf>
    <xf numFmtId="185" fontId="33" fillId="3" borderId="4" xfId="0" applyNumberFormat="1" applyFont="1" applyFill="1" applyBorder="1" applyAlignment="1">
      <alignment horizontal="right" vertical="center" wrapText="1"/>
    </xf>
    <xf numFmtId="42" fontId="33" fillId="3" borderId="10" xfId="0" applyNumberFormat="1" applyFont="1" applyFill="1" applyBorder="1" applyAlignment="1">
      <alignment horizontal="right" vertical="center" wrapText="1"/>
    </xf>
    <xf numFmtId="6" fontId="33" fillId="3" borderId="4" xfId="0" applyNumberFormat="1" applyFont="1" applyFill="1" applyBorder="1" applyAlignment="1">
      <alignment horizontal="right" vertical="center" wrapText="1"/>
    </xf>
    <xf numFmtId="49" fontId="37" fillId="3" borderId="10" xfId="0" applyNumberFormat="1" applyFont="1" applyFill="1" applyBorder="1" applyAlignment="1">
      <alignment vertical="center" wrapText="1"/>
    </xf>
    <xf numFmtId="5" fontId="33" fillId="3" borderId="10" xfId="0" applyNumberFormat="1" applyFont="1" applyFill="1" applyBorder="1" applyAlignment="1">
      <alignment horizontal="right" vertical="center" wrapText="1"/>
    </xf>
    <xf numFmtId="178" fontId="27" fillId="3" borderId="10" xfId="0" applyNumberFormat="1" applyFont="1" applyFill="1" applyBorder="1" applyAlignment="1">
      <alignment horizontal="center" vertical="center" wrapText="1"/>
    </xf>
    <xf numFmtId="185" fontId="33" fillId="4" borderId="27" xfId="0" applyNumberFormat="1" applyFont="1" applyFill="1" applyBorder="1" applyAlignment="1">
      <alignment horizontal="right" vertical="center" wrapText="1"/>
    </xf>
    <xf numFmtId="185" fontId="33" fillId="4" borderId="10" xfId="0" applyNumberFormat="1" applyFont="1" applyFill="1" applyBorder="1" applyAlignment="1">
      <alignment horizontal="right" vertical="center" wrapText="1"/>
    </xf>
    <xf numFmtId="185" fontId="34" fillId="4" borderId="10" xfId="0" applyNumberFormat="1" applyFont="1" applyFill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6" fontId="33" fillId="4" borderId="25" xfId="0" applyNumberFormat="1" applyFont="1" applyFill="1" applyBorder="1" applyAlignment="1">
      <alignment horizontal="right" vertical="center" wrapText="1"/>
    </xf>
    <xf numFmtId="5" fontId="33" fillId="4" borderId="4" xfId="0" applyNumberFormat="1" applyFont="1" applyFill="1" applyBorder="1" applyAlignment="1">
      <alignment horizontal="right" vertical="center" wrapText="1"/>
    </xf>
    <xf numFmtId="185" fontId="34" fillId="4" borderId="0" xfId="0" applyNumberFormat="1" applyFont="1" applyFill="1" applyBorder="1" applyAlignment="1">
      <alignment horizontal="right" vertical="center" wrapText="1"/>
    </xf>
    <xf numFmtId="5" fontId="33" fillId="4" borderId="10" xfId="0" applyNumberFormat="1" applyFont="1" applyFill="1" applyBorder="1" applyAlignment="1">
      <alignment horizontal="right" vertical="center" wrapText="1"/>
    </xf>
    <xf numFmtId="5" fontId="33" fillId="4" borderId="0" xfId="0" applyNumberFormat="1" applyFont="1" applyFill="1" applyBorder="1" applyAlignment="1">
      <alignment horizontal="right" vertical="center" wrapText="1"/>
    </xf>
    <xf numFmtId="42" fontId="35" fillId="2" borderId="8" xfId="0" applyNumberFormat="1" applyFont="1" applyFill="1" applyBorder="1" applyAlignment="1">
      <alignment horizontal="right" vertical="center" wrapText="1"/>
    </xf>
    <xf numFmtId="5" fontId="35" fillId="2" borderId="8" xfId="0" applyNumberFormat="1" applyFont="1" applyFill="1" applyBorder="1" applyAlignment="1">
      <alignment horizontal="right" vertical="center" wrapText="1"/>
    </xf>
    <xf numFmtId="5" fontId="33" fillId="3" borderId="2" xfId="0" applyNumberFormat="1" applyFont="1" applyFill="1" applyBorder="1" applyAlignment="1">
      <alignment horizontal="right" vertical="center" wrapText="1"/>
    </xf>
    <xf numFmtId="5" fontId="35" fillId="2" borderId="2" xfId="0" applyNumberFormat="1" applyFont="1" applyFill="1" applyBorder="1" applyAlignment="1">
      <alignment horizontal="right" vertical="center" wrapText="1"/>
    </xf>
    <xf numFmtId="6" fontId="33" fillId="3" borderId="4" xfId="0" applyNumberFormat="1" applyFont="1" applyFill="1" applyBorder="1" applyAlignment="1">
      <alignment horizontal="right" vertical="center" wrapText="1"/>
    </xf>
    <xf numFmtId="49" fontId="27" fillId="0" borderId="25" xfId="0" applyNumberFormat="1" applyFont="1" applyFill="1" applyBorder="1" applyAlignment="1">
      <alignment vertical="center" wrapText="1"/>
    </xf>
    <xf numFmtId="49" fontId="37" fillId="3" borderId="4" xfId="0" applyNumberFormat="1" applyFont="1" applyFill="1" applyBorder="1" applyAlignment="1">
      <alignment vertical="center" wrapText="1"/>
    </xf>
    <xf numFmtId="49" fontId="37" fillId="4" borderId="4" xfId="0" applyNumberFormat="1" applyFont="1" applyFill="1" applyBorder="1" applyAlignment="1">
      <alignment vertical="center" wrapText="1"/>
    </xf>
    <xf numFmtId="49" fontId="37" fillId="4" borderId="10" xfId="0" applyNumberFormat="1" applyFont="1" applyFill="1" applyBorder="1" applyAlignment="1">
      <alignment vertical="center" wrapText="1"/>
    </xf>
    <xf numFmtId="49" fontId="37" fillId="4" borderId="25" xfId="0" applyNumberFormat="1" applyFont="1" applyFill="1" applyBorder="1" applyAlignment="1">
      <alignment vertical="center" wrapText="1"/>
    </xf>
    <xf numFmtId="5" fontId="33" fillId="4" borderId="25" xfId="0" applyNumberFormat="1" applyFont="1" applyFill="1" applyBorder="1" applyAlignment="1">
      <alignment horizontal="right" vertical="center" wrapText="1"/>
    </xf>
    <xf numFmtId="49" fontId="37" fillId="4" borderId="8" xfId="0" applyNumberFormat="1" applyFont="1" applyFill="1" applyBorder="1" applyAlignment="1">
      <alignment vertical="center" wrapText="1"/>
    </xf>
    <xf numFmtId="5" fontId="33" fillId="4" borderId="3" xfId="0" applyNumberFormat="1" applyFont="1" applyFill="1" applyBorder="1" applyAlignment="1">
      <alignment horizontal="right" vertical="center" wrapText="1"/>
    </xf>
    <xf numFmtId="5" fontId="33" fillId="3" borderId="4" xfId="0" applyNumberFormat="1" applyFont="1" applyFill="1" applyBorder="1" applyAlignment="1">
      <alignment horizontal="right" vertical="center" wrapText="1"/>
    </xf>
    <xf numFmtId="185" fontId="18" fillId="3" borderId="2" xfId="0" applyNumberFormat="1" applyFont="1" applyFill="1" applyBorder="1" applyAlignment="1">
      <alignment horizontal="right" vertical="center" wrapText="1"/>
    </xf>
    <xf numFmtId="185" fontId="33" fillId="3" borderId="2" xfId="0" applyNumberFormat="1" applyFont="1" applyFill="1" applyBorder="1" applyAlignment="1">
      <alignment horizontal="right" vertical="center" wrapText="1"/>
    </xf>
    <xf numFmtId="185" fontId="36" fillId="3" borderId="26" xfId="0" applyNumberFormat="1" applyFont="1" applyFill="1" applyBorder="1" applyAlignment="1">
      <alignment vertical="center" wrapText="1"/>
    </xf>
    <xf numFmtId="185" fontId="36" fillId="3" borderId="8" xfId="0" applyNumberFormat="1" applyFont="1" applyFill="1" applyBorder="1" applyAlignment="1">
      <alignment vertical="center" wrapText="1"/>
    </xf>
    <xf numFmtId="185" fontId="36" fillId="3" borderId="28" xfId="0" applyNumberFormat="1" applyFont="1" applyFill="1" applyBorder="1" applyAlignment="1">
      <alignment vertical="center" wrapText="1"/>
    </xf>
    <xf numFmtId="6" fontId="33" fillId="3" borderId="8" xfId="0" applyNumberFormat="1" applyFont="1" applyFill="1" applyBorder="1" applyAlignment="1">
      <alignment horizontal="right" vertical="center" wrapText="1"/>
    </xf>
    <xf numFmtId="185" fontId="33" fillId="4" borderId="3" xfId="0" applyNumberFormat="1" applyFont="1" applyFill="1" applyBorder="1" applyAlignment="1">
      <alignment horizontal="right" vertical="center" wrapText="1"/>
    </xf>
    <xf numFmtId="5" fontId="33" fillId="4" borderId="8" xfId="0" applyNumberFormat="1" applyFont="1" applyFill="1" applyBorder="1" applyAlignment="1">
      <alignment horizontal="right" vertical="center" wrapText="1"/>
    </xf>
    <xf numFmtId="5" fontId="33" fillId="4" borderId="28" xfId="0" applyNumberFormat="1" applyFont="1" applyFill="1" applyBorder="1" applyAlignment="1">
      <alignment horizontal="right" vertical="center" wrapText="1"/>
    </xf>
    <xf numFmtId="5" fontId="33" fillId="4" borderId="27" xfId="0" applyNumberFormat="1" applyFont="1" applyFill="1" applyBorder="1" applyAlignment="1">
      <alignment horizontal="right" vertical="center" wrapText="1"/>
    </xf>
    <xf numFmtId="178" fontId="27" fillId="3" borderId="8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Border="1" applyAlignment="1">
      <alignment vertical="center" wrapText="1"/>
    </xf>
    <xf numFmtId="185" fontId="33" fillId="4" borderId="9" xfId="0" applyNumberFormat="1" applyFont="1" applyFill="1" applyBorder="1" applyAlignment="1">
      <alignment horizontal="right" vertical="center" wrapText="1"/>
    </xf>
    <xf numFmtId="185" fontId="36" fillId="3" borderId="8" xfId="0" applyNumberFormat="1" applyFont="1" applyFill="1" applyBorder="1" applyAlignment="1">
      <alignment vertical="center" wrapText="1"/>
    </xf>
    <xf numFmtId="185" fontId="24" fillId="2" borderId="8" xfId="0" applyNumberFormat="1" applyFont="1" applyFill="1" applyBorder="1" applyAlignment="1">
      <alignment vertical="center" wrapText="1"/>
    </xf>
    <xf numFmtId="5" fontId="35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178" fontId="27" fillId="2" borderId="2" xfId="0" applyNumberFormat="1" applyFont="1" applyFill="1" applyBorder="1" applyAlignment="1">
      <alignment vertical="center" wrapText="1"/>
    </xf>
    <xf numFmtId="42" fontId="33" fillId="3" borderId="10" xfId="0" applyNumberFormat="1" applyFont="1" applyFill="1" applyBorder="1" applyAlignment="1">
      <alignment horizontal="right" vertical="center" wrapText="1"/>
    </xf>
    <xf numFmtId="0" fontId="21" fillId="4" borderId="7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185" fontId="18" fillId="3" borderId="2" xfId="0" applyNumberFormat="1" applyFont="1" applyFill="1" applyBorder="1" applyAlignment="1">
      <alignment horizontal="right" vertical="center" wrapText="1"/>
    </xf>
    <xf numFmtId="49" fontId="25" fillId="4" borderId="10" xfId="0" applyNumberFormat="1" applyFont="1" applyFill="1" applyBorder="1" applyAlignment="1">
      <alignment vertical="center" wrapText="1"/>
    </xf>
    <xf numFmtId="6" fontId="18" fillId="3" borderId="4" xfId="0" applyNumberFormat="1" applyFont="1" applyFill="1" applyBorder="1" applyAlignment="1">
      <alignment horizontal="right" vertical="center" wrapText="1"/>
    </xf>
    <xf numFmtId="5" fontId="29" fillId="4" borderId="29" xfId="0" applyNumberFormat="1" applyFont="1" applyFill="1" applyBorder="1" applyAlignment="1">
      <alignment horizontal="right" vertical="center" wrapText="1"/>
    </xf>
    <xf numFmtId="0" fontId="21" fillId="5" borderId="9" xfId="0" applyFont="1" applyFill="1" applyBorder="1" applyAlignment="1">
      <alignment vertical="center" wrapText="1"/>
    </xf>
    <xf numFmtId="185" fontId="36" fillId="3" borderId="4" xfId="0" applyNumberFormat="1" applyFont="1" applyFill="1" applyBorder="1" applyAlignment="1">
      <alignment horizontal="right" vertical="center" wrapText="1"/>
    </xf>
    <xf numFmtId="185" fontId="36" fillId="4" borderId="4" xfId="0" applyNumberFormat="1" applyFont="1" applyFill="1" applyBorder="1" applyAlignment="1">
      <alignment horizontal="right" vertical="center" wrapText="1"/>
    </xf>
    <xf numFmtId="185" fontId="36" fillId="4" borderId="4" xfId="0" applyNumberFormat="1" applyFont="1" applyFill="1" applyBorder="1" applyAlignment="1">
      <alignment vertical="center" wrapText="1"/>
    </xf>
    <xf numFmtId="185" fontId="36" fillId="4" borderId="27" xfId="0" applyNumberFormat="1" applyFont="1" applyFill="1" applyBorder="1" applyAlignment="1">
      <alignment vertical="center" wrapText="1"/>
    </xf>
    <xf numFmtId="185" fontId="32" fillId="4" borderId="8" xfId="0" applyNumberFormat="1" applyFont="1" applyFill="1" applyBorder="1" applyAlignment="1">
      <alignment vertical="center" wrapText="1"/>
    </xf>
    <xf numFmtId="185" fontId="36" fillId="4" borderId="28" xfId="0" applyNumberFormat="1" applyFont="1" applyFill="1" applyBorder="1" applyAlignment="1">
      <alignment vertical="center" wrapText="1"/>
    </xf>
    <xf numFmtId="185" fontId="36" fillId="4" borderId="8" xfId="0" applyNumberFormat="1" applyFont="1" applyFill="1" applyBorder="1" applyAlignment="1">
      <alignment vertical="center" wrapText="1"/>
    </xf>
    <xf numFmtId="185" fontId="36" fillId="4" borderId="4" xfId="0" applyNumberFormat="1" applyFont="1" applyFill="1" applyBorder="1" applyAlignment="1">
      <alignment vertical="center" wrapText="1"/>
    </xf>
    <xf numFmtId="185" fontId="36" fillId="4" borderId="0" xfId="0" applyNumberFormat="1" applyFont="1" applyFill="1" applyBorder="1" applyAlignment="1">
      <alignment vertical="center" wrapText="1"/>
    </xf>
    <xf numFmtId="185" fontId="32" fillId="4" borderId="8" xfId="0" applyNumberFormat="1" applyFont="1" applyFill="1" applyBorder="1" applyAlignment="1">
      <alignment vertical="center" wrapText="1"/>
    </xf>
    <xf numFmtId="185" fontId="32" fillId="4" borderId="28" xfId="0" applyNumberFormat="1" applyFont="1" applyFill="1" applyBorder="1" applyAlignment="1">
      <alignment vertical="center" wrapText="1"/>
    </xf>
    <xf numFmtId="185" fontId="36" fillId="4" borderId="27" xfId="0" applyNumberFormat="1" applyFont="1" applyFill="1" applyBorder="1" applyAlignment="1">
      <alignment vertical="center" wrapText="1"/>
    </xf>
    <xf numFmtId="42" fontId="29" fillId="4" borderId="29" xfId="0" applyNumberFormat="1" applyFont="1" applyFill="1" applyBorder="1" applyAlignment="1">
      <alignment horizontal="right" vertical="center" wrapText="1"/>
    </xf>
    <xf numFmtId="42" fontId="18" fillId="4" borderId="29" xfId="0" applyNumberFormat="1" applyFont="1" applyFill="1" applyBorder="1" applyAlignment="1">
      <alignment horizontal="right" vertical="center" wrapText="1"/>
    </xf>
    <xf numFmtId="185" fontId="19" fillId="4" borderId="8" xfId="0" applyNumberFormat="1" applyFont="1" applyFill="1" applyBorder="1" applyAlignment="1">
      <alignment vertical="center" wrapText="1"/>
    </xf>
    <xf numFmtId="185" fontId="19" fillId="4" borderId="28" xfId="0" applyNumberFormat="1" applyFont="1" applyFill="1" applyBorder="1" applyAlignment="1">
      <alignment vertical="center" wrapText="1"/>
    </xf>
    <xf numFmtId="42" fontId="33" fillId="4" borderId="25" xfId="0" applyNumberFormat="1" applyFont="1" applyFill="1" applyBorder="1" applyAlignment="1">
      <alignment horizontal="right" vertical="center" wrapText="1"/>
    </xf>
    <xf numFmtId="5" fontId="33" fillId="4" borderId="25" xfId="0" applyNumberFormat="1" applyFont="1" applyFill="1" applyBorder="1" applyAlignment="1">
      <alignment horizontal="right" vertical="center" wrapText="1"/>
    </xf>
    <xf numFmtId="5" fontId="34" fillId="4" borderId="29" xfId="0" applyNumberFormat="1" applyFont="1" applyFill="1" applyBorder="1" applyAlignment="1">
      <alignment horizontal="right" vertical="center" wrapText="1"/>
    </xf>
    <xf numFmtId="5" fontId="34" fillId="4" borderId="10" xfId="0" applyNumberFormat="1" applyFont="1" applyFill="1" applyBorder="1" applyAlignment="1">
      <alignment horizontal="right" vertical="center" wrapText="1"/>
    </xf>
    <xf numFmtId="42" fontId="34" fillId="4" borderId="26" xfId="0" applyNumberFormat="1" applyFont="1" applyFill="1" applyBorder="1" applyAlignment="1">
      <alignment horizontal="right" vertical="center" wrapText="1"/>
    </xf>
    <xf numFmtId="5" fontId="34" fillId="4" borderId="26" xfId="0" applyNumberFormat="1" applyFont="1" applyFill="1" applyBorder="1" applyAlignment="1">
      <alignment horizontal="right" vertical="center" wrapText="1"/>
    </xf>
    <xf numFmtId="5" fontId="34" fillId="4" borderId="8" xfId="0" applyNumberFormat="1" applyFont="1" applyFill="1" applyBorder="1" applyAlignment="1">
      <alignment horizontal="right" vertical="center" wrapText="1"/>
    </xf>
    <xf numFmtId="5" fontId="34" fillId="4" borderId="10" xfId="0" applyNumberFormat="1" applyFont="1" applyFill="1" applyBorder="1" applyAlignment="1">
      <alignment horizontal="right" vertical="center" wrapText="1"/>
    </xf>
    <xf numFmtId="5" fontId="34" fillId="4" borderId="9" xfId="0" applyNumberFormat="1" applyFont="1" applyFill="1" applyBorder="1" applyAlignment="1">
      <alignment horizontal="right" vertical="center" wrapText="1"/>
    </xf>
    <xf numFmtId="5" fontId="34" fillId="4" borderId="0" xfId="0" applyNumberFormat="1" applyFont="1" applyFill="1" applyBorder="1" applyAlignment="1">
      <alignment horizontal="right" vertical="center" wrapText="1"/>
    </xf>
    <xf numFmtId="5" fontId="34" fillId="4" borderId="8" xfId="0" applyNumberFormat="1" applyFont="1" applyFill="1" applyBorder="1" applyAlignment="1">
      <alignment horizontal="right" vertical="center" wrapText="1"/>
    </xf>
    <xf numFmtId="5" fontId="34" fillId="4" borderId="7" xfId="0" applyNumberFormat="1" applyFont="1" applyFill="1" applyBorder="1" applyAlignment="1">
      <alignment horizontal="right" vertical="center" wrapText="1"/>
    </xf>
    <xf numFmtId="5" fontId="34" fillId="4" borderId="28" xfId="0" applyNumberFormat="1" applyFont="1" applyFill="1" applyBorder="1" applyAlignment="1">
      <alignment horizontal="right" vertical="center" wrapText="1"/>
    </xf>
    <xf numFmtId="6" fontId="29" fillId="4" borderId="10" xfId="0" applyNumberFormat="1" applyFont="1" applyFill="1" applyBorder="1" applyAlignment="1">
      <alignment horizontal="right" vertical="center" wrapText="1"/>
    </xf>
    <xf numFmtId="6" fontId="34" fillId="4" borderId="0" xfId="0" applyNumberFormat="1" applyFont="1" applyFill="1" applyBorder="1" applyAlignment="1">
      <alignment horizontal="right" vertical="center" wrapText="1"/>
    </xf>
    <xf numFmtId="6" fontId="34" fillId="4" borderId="28" xfId="0" applyNumberFormat="1" applyFont="1" applyFill="1" applyBorder="1" applyAlignment="1">
      <alignment horizontal="right" vertical="center" wrapText="1"/>
    </xf>
    <xf numFmtId="6" fontId="33" fillId="4" borderId="8" xfId="0" applyNumberFormat="1" applyFont="1" applyFill="1" applyBorder="1" applyAlignment="1">
      <alignment horizontal="right" vertical="center" wrapText="1"/>
    </xf>
    <xf numFmtId="185" fontId="36" fillId="4" borderId="25" xfId="0" applyNumberFormat="1" applyFont="1" applyFill="1" applyBorder="1" applyAlignment="1">
      <alignment vertical="center" wrapText="1"/>
    </xf>
    <xf numFmtId="185" fontId="36" fillId="4" borderId="4" xfId="0" applyNumberFormat="1" applyFont="1" applyFill="1" applyBorder="1" applyAlignment="1">
      <alignment vertical="center" wrapText="1"/>
    </xf>
    <xf numFmtId="185" fontId="36" fillId="4" borderId="27" xfId="0" applyNumberFormat="1" applyFont="1" applyFill="1" applyBorder="1" applyAlignment="1">
      <alignment vertical="center" wrapText="1"/>
    </xf>
    <xf numFmtId="185" fontId="32" fillId="4" borderId="29" xfId="0" applyNumberFormat="1" applyFont="1" applyFill="1" applyBorder="1" applyAlignment="1">
      <alignment vertical="center" wrapText="1"/>
    </xf>
    <xf numFmtId="185" fontId="32" fillId="4" borderId="10" xfId="0" applyNumberFormat="1" applyFont="1" applyFill="1" applyBorder="1" applyAlignment="1">
      <alignment vertical="center" wrapText="1"/>
    </xf>
    <xf numFmtId="185" fontId="32" fillId="4" borderId="26" xfId="0" applyNumberFormat="1" applyFont="1" applyFill="1" applyBorder="1" applyAlignment="1">
      <alignment vertical="center" wrapText="1"/>
    </xf>
    <xf numFmtId="185" fontId="18" fillId="4" borderId="4" xfId="0" applyNumberFormat="1" applyFont="1" applyFill="1" applyBorder="1" applyAlignment="1">
      <alignment horizontal="right" vertical="center" wrapText="1"/>
    </xf>
    <xf numFmtId="185" fontId="33" fillId="4" borderId="4" xfId="0" applyNumberFormat="1" applyFont="1" applyFill="1" applyBorder="1" applyAlignment="1">
      <alignment horizontal="right" vertical="center" wrapText="1"/>
    </xf>
    <xf numFmtId="185" fontId="29" fillId="4" borderId="10" xfId="0" applyNumberFormat="1" applyFont="1" applyFill="1" applyBorder="1" applyAlignment="1">
      <alignment horizontal="right" vertical="center" wrapText="1"/>
    </xf>
    <xf numFmtId="185" fontId="32" fillId="4" borderId="0" xfId="0" applyNumberFormat="1" applyFont="1" applyFill="1" applyBorder="1" applyAlignment="1">
      <alignment vertical="center" wrapText="1"/>
    </xf>
    <xf numFmtId="185" fontId="18" fillId="4" borderId="10" xfId="0" applyNumberFormat="1" applyFont="1" applyFill="1" applyBorder="1" applyAlignment="1">
      <alignment horizontal="right" vertical="center" wrapText="1"/>
    </xf>
    <xf numFmtId="185" fontId="36" fillId="4" borderId="10" xfId="0" applyNumberFormat="1" applyFont="1" applyFill="1" applyBorder="1" applyAlignment="1">
      <alignment vertical="center" wrapText="1"/>
    </xf>
    <xf numFmtId="185" fontId="29" fillId="4" borderId="8" xfId="0" applyNumberFormat="1" applyFont="1" applyFill="1" applyBorder="1" applyAlignment="1">
      <alignment horizontal="right" vertical="center" wrapText="1"/>
    </xf>
    <xf numFmtId="6" fontId="33" fillId="4" borderId="3" xfId="0" applyNumberFormat="1" applyFont="1" applyFill="1" applyBorder="1" applyAlignment="1">
      <alignment horizontal="right" vertical="center" wrapText="1"/>
    </xf>
    <xf numFmtId="185" fontId="32" fillId="4" borderId="0" xfId="0" applyNumberFormat="1" applyFont="1" applyFill="1" applyBorder="1" applyAlignment="1">
      <alignment vertical="center" wrapText="1"/>
    </xf>
    <xf numFmtId="185" fontId="32" fillId="4" borderId="10" xfId="0" applyNumberFormat="1" applyFont="1" applyFill="1" applyBorder="1" applyAlignment="1">
      <alignment vertical="center" wrapText="1"/>
    </xf>
    <xf numFmtId="185" fontId="32" fillId="4" borderId="9" xfId="0" applyNumberFormat="1" applyFont="1" applyFill="1" applyBorder="1" applyAlignment="1">
      <alignment vertical="center" wrapText="1"/>
    </xf>
    <xf numFmtId="185" fontId="36" fillId="4" borderId="28" xfId="0" applyNumberFormat="1" applyFont="1" applyFill="1" applyBorder="1" applyAlignment="1">
      <alignment vertical="center" wrapText="1"/>
    </xf>
    <xf numFmtId="185" fontId="36" fillId="4" borderId="8" xfId="0" applyNumberFormat="1" applyFont="1" applyFill="1" applyBorder="1" applyAlignment="1">
      <alignment vertical="center" wrapText="1"/>
    </xf>
    <xf numFmtId="185" fontId="36" fillId="4" borderId="7" xfId="0" applyNumberFormat="1" applyFont="1" applyFill="1" applyBorder="1" applyAlignment="1">
      <alignment vertical="center" wrapText="1"/>
    </xf>
    <xf numFmtId="6" fontId="18" fillId="4" borderId="27" xfId="0" applyNumberFormat="1" applyFont="1" applyFill="1" applyBorder="1" applyAlignment="1">
      <alignment horizontal="right" vertical="center" wrapText="1"/>
    </xf>
    <xf numFmtId="185" fontId="36" fillId="4" borderId="29" xfId="0" applyNumberFormat="1" applyFont="1" applyFill="1" applyBorder="1" applyAlignment="1">
      <alignment vertical="center" wrapText="1"/>
    </xf>
    <xf numFmtId="185" fontId="36" fillId="4" borderId="10" xfId="0" applyNumberFormat="1" applyFont="1" applyFill="1" applyBorder="1" applyAlignment="1">
      <alignment vertical="center" wrapText="1"/>
    </xf>
    <xf numFmtId="6" fontId="29" fillId="4" borderId="0" xfId="0" applyNumberFormat="1" applyFont="1" applyFill="1" applyBorder="1" applyAlignment="1">
      <alignment horizontal="right" vertical="center" wrapText="1"/>
    </xf>
    <xf numFmtId="185" fontId="32" fillId="4" borderId="29" xfId="0" applyNumberFormat="1" applyFont="1" applyFill="1" applyBorder="1" applyAlignment="1">
      <alignment vertical="center" wrapText="1"/>
    </xf>
    <xf numFmtId="185" fontId="36" fillId="4" borderId="25" xfId="0" applyNumberFormat="1" applyFont="1" applyFill="1" applyBorder="1" applyAlignment="1">
      <alignment vertical="center" wrapText="1"/>
    </xf>
    <xf numFmtId="6" fontId="18" fillId="4" borderId="10" xfId="0" applyNumberFormat="1" applyFont="1" applyFill="1" applyBorder="1" applyAlignment="1">
      <alignment horizontal="right" vertical="center" wrapText="1"/>
    </xf>
    <xf numFmtId="185" fontId="18" fillId="4" borderId="4" xfId="0" applyNumberFormat="1" applyFont="1" applyFill="1" applyBorder="1" applyAlignment="1">
      <alignment horizontal="right" vertical="center" wrapText="1"/>
    </xf>
    <xf numFmtId="42" fontId="33" fillId="4" borderId="4" xfId="0" applyNumberFormat="1" applyFont="1" applyFill="1" applyBorder="1" applyAlignment="1">
      <alignment horizontal="right" vertical="center" wrapText="1"/>
    </xf>
    <xf numFmtId="42" fontId="29" fillId="4" borderId="10" xfId="0" applyNumberFormat="1" applyFont="1" applyFill="1" applyBorder="1" applyAlignment="1">
      <alignment horizontal="right" vertical="center" wrapText="1"/>
    </xf>
    <xf numFmtId="6" fontId="29" fillId="4" borderId="8" xfId="0" applyNumberFormat="1" applyFont="1" applyFill="1" applyBorder="1" applyAlignment="1">
      <alignment horizontal="right" vertical="center" wrapText="1"/>
    </xf>
    <xf numFmtId="185" fontId="29" fillId="4" borderId="0" xfId="0" applyNumberFormat="1" applyFont="1" applyFill="1" applyBorder="1" applyAlignment="1">
      <alignment horizontal="right" vertical="center" wrapText="1"/>
    </xf>
    <xf numFmtId="185" fontId="34" fillId="4" borderId="29" xfId="0" applyNumberFormat="1" applyFont="1" applyFill="1" applyBorder="1" applyAlignment="1">
      <alignment horizontal="right" vertical="center" wrapText="1"/>
    </xf>
    <xf numFmtId="6" fontId="18" fillId="4" borderId="4" xfId="0" applyNumberFormat="1" applyFont="1" applyFill="1" applyBorder="1" applyAlignment="1">
      <alignment horizontal="right" vertical="center" wrapText="1"/>
    </xf>
    <xf numFmtId="6" fontId="33" fillId="4" borderId="4" xfId="0" applyNumberFormat="1" applyFont="1" applyFill="1" applyBorder="1" applyAlignment="1">
      <alignment horizontal="right" vertical="center" wrapText="1"/>
    </xf>
    <xf numFmtId="6" fontId="34" fillId="4" borderId="8" xfId="0" applyNumberFormat="1" applyFont="1" applyFill="1" applyBorder="1" applyAlignment="1">
      <alignment horizontal="right" vertical="center" wrapText="1"/>
    </xf>
    <xf numFmtId="6" fontId="35" fillId="2" borderId="10" xfId="0" applyNumberFormat="1" applyFont="1" applyFill="1" applyBorder="1" applyAlignment="1">
      <alignment horizontal="right" vertical="center" wrapText="1"/>
    </xf>
    <xf numFmtId="185" fontId="36" fillId="4" borderId="10" xfId="0" applyNumberFormat="1" applyFont="1" applyFill="1" applyBorder="1" applyAlignment="1">
      <alignment vertical="center" wrapText="1"/>
    </xf>
    <xf numFmtId="6" fontId="34" fillId="4" borderId="10" xfId="0" applyNumberFormat="1" applyFont="1" applyFill="1" applyBorder="1" applyAlignment="1">
      <alignment horizontal="right" vertical="center" wrapText="1"/>
    </xf>
    <xf numFmtId="185" fontId="36" fillId="4" borderId="8" xfId="0" applyNumberFormat="1" applyFont="1" applyFill="1" applyBorder="1" applyAlignment="1">
      <alignment vertical="center" wrapText="1"/>
    </xf>
    <xf numFmtId="185" fontId="36" fillId="4" borderId="7" xfId="0" applyNumberFormat="1" applyFont="1" applyFill="1" applyBorder="1" applyAlignment="1">
      <alignment vertical="center" wrapText="1"/>
    </xf>
    <xf numFmtId="6" fontId="33" fillId="4" borderId="10" xfId="0" applyNumberFormat="1" applyFont="1" applyFill="1" applyBorder="1" applyAlignment="1">
      <alignment horizontal="right" vertical="center" wrapText="1"/>
    </xf>
    <xf numFmtId="6" fontId="33" fillId="4" borderId="0" xfId="0" applyNumberFormat="1" applyFont="1" applyFill="1" applyBorder="1" applyAlignment="1">
      <alignment horizontal="right" vertical="center" wrapText="1"/>
    </xf>
    <xf numFmtId="6" fontId="33" fillId="4" borderId="9" xfId="0" applyNumberFormat="1" applyFont="1" applyFill="1" applyBorder="1" applyAlignment="1">
      <alignment horizontal="right" vertical="center" wrapText="1"/>
    </xf>
    <xf numFmtId="185" fontId="36" fillId="4" borderId="28" xfId="0" applyNumberFormat="1" applyFont="1" applyFill="1" applyBorder="1" applyAlignment="1">
      <alignment vertical="center" wrapText="1"/>
    </xf>
    <xf numFmtId="42" fontId="18" fillId="4" borderId="8" xfId="0" applyNumberFormat="1" applyFont="1" applyFill="1" applyBorder="1" applyAlignment="1">
      <alignment horizontal="right" vertical="center" wrapText="1"/>
    </xf>
    <xf numFmtId="42" fontId="18" fillId="4" borderId="27" xfId="0" applyNumberFormat="1" applyFont="1" applyFill="1" applyBorder="1" applyAlignment="1">
      <alignment horizontal="right" vertical="center" wrapText="1"/>
    </xf>
    <xf numFmtId="42" fontId="29" fillId="4" borderId="0" xfId="0" applyNumberFormat="1" applyFont="1" applyFill="1" applyBorder="1" applyAlignment="1">
      <alignment horizontal="right" vertical="center" wrapText="1"/>
    </xf>
    <xf numFmtId="42" fontId="33" fillId="4" borderId="28" xfId="0" applyNumberFormat="1" applyFont="1" applyFill="1" applyBorder="1" applyAlignment="1">
      <alignment horizontal="right" vertical="center" wrapText="1"/>
    </xf>
    <xf numFmtId="185" fontId="32" fillId="4" borderId="9" xfId="0" applyNumberFormat="1" applyFont="1" applyFill="1" applyBorder="1" applyAlignment="1">
      <alignment vertical="center" wrapText="1"/>
    </xf>
    <xf numFmtId="42" fontId="18" fillId="4" borderId="28" xfId="0" applyNumberFormat="1" applyFont="1" applyFill="1" applyBorder="1" applyAlignment="1">
      <alignment horizontal="right" vertical="center" wrapText="1"/>
    </xf>
    <xf numFmtId="42" fontId="18" fillId="4" borderId="0" xfId="0" applyNumberFormat="1" applyFont="1" applyFill="1" applyBorder="1" applyAlignment="1">
      <alignment horizontal="right" vertical="center" wrapText="1"/>
    </xf>
    <xf numFmtId="42" fontId="33" fillId="4" borderId="10" xfId="0" applyNumberFormat="1" applyFont="1" applyFill="1" applyBorder="1" applyAlignment="1">
      <alignment horizontal="right" vertical="center" wrapText="1"/>
    </xf>
    <xf numFmtId="42" fontId="33" fillId="4" borderId="0" xfId="0" applyNumberFormat="1" applyFont="1" applyFill="1" applyBorder="1" applyAlignment="1">
      <alignment horizontal="right" vertical="center" wrapText="1"/>
    </xf>
    <xf numFmtId="42" fontId="18" fillId="4" borderId="10" xfId="0" applyNumberFormat="1" applyFont="1" applyFill="1" applyBorder="1" applyAlignment="1">
      <alignment horizontal="right" vertical="center" wrapText="1"/>
    </xf>
    <xf numFmtId="185" fontId="18" fillId="4" borderId="8" xfId="0" applyNumberFormat="1" applyFont="1" applyFill="1" applyBorder="1" applyAlignment="1">
      <alignment horizontal="right" vertical="center" wrapText="1"/>
    </xf>
    <xf numFmtId="185" fontId="33" fillId="4" borderId="0" xfId="0" applyNumberFormat="1" applyFont="1" applyFill="1" applyBorder="1" applyAlignment="1">
      <alignment horizontal="right" vertical="center" wrapText="1"/>
    </xf>
    <xf numFmtId="185" fontId="36" fillId="4" borderId="29" xfId="0" applyNumberFormat="1" applyFont="1" applyFill="1" applyBorder="1" applyAlignment="1">
      <alignment vertical="center" wrapText="1"/>
    </xf>
    <xf numFmtId="185" fontId="32" fillId="4" borderId="25" xfId="0" applyNumberFormat="1" applyFont="1" applyFill="1" applyBorder="1" applyAlignment="1">
      <alignment vertical="center" wrapText="1"/>
    </xf>
    <xf numFmtId="185" fontId="32" fillId="4" borderId="4" xfId="0" applyNumberFormat="1" applyFont="1" applyFill="1" applyBorder="1" applyAlignment="1">
      <alignment vertical="center" wrapText="1"/>
    </xf>
    <xf numFmtId="185" fontId="18" fillId="4" borderId="28" xfId="0" applyNumberFormat="1" applyFont="1" applyFill="1" applyBorder="1" applyAlignment="1">
      <alignment horizontal="right" vertical="center" wrapText="1"/>
    </xf>
    <xf numFmtId="185" fontId="36" fillId="4" borderId="26" xfId="0" applyNumberFormat="1" applyFont="1" applyFill="1" applyBorder="1" applyAlignment="1">
      <alignment vertical="center" wrapText="1"/>
    </xf>
    <xf numFmtId="185" fontId="18" fillId="4" borderId="25" xfId="0" applyNumberFormat="1" applyFont="1" applyFill="1" applyBorder="1" applyAlignment="1">
      <alignment horizontal="right" vertical="center" wrapText="1"/>
    </xf>
    <xf numFmtId="185" fontId="29" fillId="4" borderId="29" xfId="0" applyNumberFormat="1" applyFont="1" applyFill="1" applyBorder="1" applyAlignment="1">
      <alignment horizontal="right" vertical="center" wrapText="1"/>
    </xf>
    <xf numFmtId="185" fontId="18" fillId="4" borderId="26" xfId="0" applyNumberFormat="1" applyFont="1" applyFill="1" applyBorder="1" applyAlignment="1">
      <alignment horizontal="right" vertical="center" wrapText="1"/>
    </xf>
    <xf numFmtId="185" fontId="32" fillId="4" borderId="10" xfId="0" applyNumberFormat="1" applyFont="1" applyFill="1" applyBorder="1" applyAlignment="1">
      <alignment vertical="center" wrapText="1"/>
    </xf>
    <xf numFmtId="185" fontId="32" fillId="4" borderId="29" xfId="0" applyNumberFormat="1" applyFont="1" applyFill="1" applyBorder="1" applyAlignment="1">
      <alignment vertical="center" wrapText="1"/>
    </xf>
    <xf numFmtId="42" fontId="29" fillId="4" borderId="25" xfId="0" applyNumberFormat="1" applyFont="1" applyFill="1" applyBorder="1" applyAlignment="1">
      <alignment horizontal="right" vertical="center" wrapText="1"/>
    </xf>
    <xf numFmtId="185" fontId="32" fillId="4" borderId="4" xfId="0" applyNumberFormat="1" applyFont="1" applyFill="1" applyBorder="1" applyAlignment="1">
      <alignment vertical="center" wrapText="1"/>
    </xf>
    <xf numFmtId="5" fontId="29" fillId="4" borderId="26" xfId="0" applyNumberFormat="1" applyFont="1" applyFill="1" applyBorder="1" applyAlignment="1">
      <alignment horizontal="right" vertical="center" wrapText="1"/>
    </xf>
    <xf numFmtId="185" fontId="32" fillId="4" borderId="3" xfId="0" applyNumberFormat="1" applyFont="1" applyFill="1" applyBorder="1" applyAlignment="1">
      <alignment vertical="center" wrapText="1"/>
    </xf>
    <xf numFmtId="5" fontId="29" fillId="4" borderId="10" xfId="0" applyNumberFormat="1" applyFont="1" applyFill="1" applyBorder="1" applyAlignment="1">
      <alignment horizontal="right" vertical="center" wrapText="1"/>
    </xf>
    <xf numFmtId="5" fontId="29" fillId="4" borderId="9" xfId="0" applyNumberFormat="1" applyFont="1" applyFill="1" applyBorder="1" applyAlignment="1">
      <alignment horizontal="right" vertical="center" wrapText="1"/>
    </xf>
    <xf numFmtId="42" fontId="29" fillId="4" borderId="9" xfId="0" applyNumberFormat="1" applyFont="1" applyFill="1" applyBorder="1" applyAlignment="1">
      <alignment horizontal="right" vertical="center" wrapText="1"/>
    </xf>
    <xf numFmtId="185" fontId="34" fillId="4" borderId="10" xfId="0" applyNumberFormat="1" applyFont="1" applyFill="1" applyBorder="1" applyAlignment="1">
      <alignment horizontal="right" vertical="center" wrapText="1"/>
    </xf>
    <xf numFmtId="42" fontId="33" fillId="4" borderId="8" xfId="0" applyNumberFormat="1" applyFont="1" applyFill="1" applyBorder="1" applyAlignment="1">
      <alignment horizontal="right" vertical="center" wrapText="1"/>
    </xf>
    <xf numFmtId="185" fontId="32" fillId="4" borderId="28" xfId="0" applyNumberFormat="1" applyFont="1" applyFill="1" applyBorder="1" applyAlignment="1">
      <alignment vertical="center" wrapText="1"/>
    </xf>
    <xf numFmtId="185" fontId="32" fillId="4" borderId="8" xfId="0" applyNumberFormat="1" applyFont="1" applyFill="1" applyBorder="1" applyAlignment="1">
      <alignment vertical="center" wrapText="1"/>
    </xf>
    <xf numFmtId="42" fontId="33" fillId="4" borderId="25" xfId="0" applyNumberFormat="1" applyFont="1" applyFill="1" applyBorder="1" applyAlignment="1">
      <alignment horizontal="right" vertical="center" wrapText="1"/>
    </xf>
    <xf numFmtId="5" fontId="33" fillId="4" borderId="29" xfId="0" applyNumberFormat="1" applyFont="1" applyFill="1" applyBorder="1" applyAlignment="1">
      <alignment horizontal="right" vertical="center" wrapText="1"/>
    </xf>
    <xf numFmtId="42" fontId="33" fillId="4" borderId="29" xfId="0" applyNumberFormat="1" applyFont="1" applyFill="1" applyBorder="1" applyAlignment="1">
      <alignment horizontal="right" vertical="center" wrapText="1"/>
    </xf>
    <xf numFmtId="185" fontId="32" fillId="4" borderId="9" xfId="0" applyNumberFormat="1" applyFont="1" applyFill="1" applyBorder="1" applyAlignment="1">
      <alignment vertical="center" wrapText="1"/>
    </xf>
    <xf numFmtId="185" fontId="32" fillId="4" borderId="7" xfId="0" applyNumberFormat="1" applyFont="1" applyFill="1" applyBorder="1" applyAlignment="1">
      <alignment vertical="center" wrapText="1"/>
    </xf>
    <xf numFmtId="42" fontId="33" fillId="4" borderId="26" xfId="0" applyNumberFormat="1" applyFont="1" applyFill="1" applyBorder="1" applyAlignment="1">
      <alignment horizontal="right" vertical="center" wrapText="1"/>
    </xf>
    <xf numFmtId="185" fontId="33" fillId="4" borderId="10" xfId="0" applyNumberFormat="1" applyFont="1" applyFill="1" applyBorder="1" applyAlignment="1">
      <alignment horizontal="right" vertical="center" wrapText="1"/>
    </xf>
    <xf numFmtId="185" fontId="33" fillId="4" borderId="10" xfId="0" applyNumberFormat="1" applyFont="1" applyFill="1" applyBorder="1" applyAlignment="1">
      <alignment horizontal="right" vertical="center" wrapText="1"/>
    </xf>
    <xf numFmtId="185" fontId="33" fillId="4" borderId="8" xfId="0" applyNumberFormat="1" applyFont="1" applyFill="1" applyBorder="1" applyAlignment="1">
      <alignment horizontal="right" vertical="center" wrapText="1"/>
    </xf>
    <xf numFmtId="185" fontId="33" fillId="4" borderId="8" xfId="0" applyNumberFormat="1" applyFont="1" applyFill="1" applyBorder="1" applyAlignment="1">
      <alignment horizontal="right" vertical="center" wrapText="1"/>
    </xf>
    <xf numFmtId="5" fontId="33" fillId="4" borderId="8" xfId="0" applyNumberFormat="1" applyFont="1" applyFill="1" applyBorder="1" applyAlignment="1">
      <alignment horizontal="right" vertical="center" wrapText="1"/>
    </xf>
    <xf numFmtId="42" fontId="34" fillId="4" borderId="10" xfId="0" applyNumberFormat="1" applyFont="1" applyFill="1" applyBorder="1" applyAlignment="1">
      <alignment horizontal="right" vertical="center" wrapText="1"/>
    </xf>
    <xf numFmtId="5" fontId="34" fillId="4" borderId="29" xfId="0" applyNumberFormat="1" applyFont="1" applyFill="1" applyBorder="1" applyAlignment="1">
      <alignment horizontal="right" vertical="center" wrapText="1"/>
    </xf>
    <xf numFmtId="185" fontId="33" fillId="4" borderId="27" xfId="0" applyNumberFormat="1" applyFont="1" applyFill="1" applyBorder="1" applyAlignment="1">
      <alignment horizontal="right" vertical="center" wrapText="1"/>
    </xf>
    <xf numFmtId="185" fontId="34" fillId="4" borderId="0" xfId="0" applyNumberFormat="1" applyFont="1" applyFill="1" applyBorder="1" applyAlignment="1">
      <alignment horizontal="right" vertical="center" wrapText="1"/>
    </xf>
    <xf numFmtId="42" fontId="34" fillId="4" borderId="8" xfId="0" applyNumberFormat="1" applyFont="1" applyFill="1" applyBorder="1" applyAlignment="1">
      <alignment horizontal="right" vertical="center" wrapText="1"/>
    </xf>
    <xf numFmtId="5" fontId="34" fillId="4" borderId="4" xfId="0" applyNumberFormat="1" applyFont="1" applyFill="1" applyBorder="1" applyAlignment="1">
      <alignment horizontal="right" vertical="center" wrapText="1"/>
    </xf>
    <xf numFmtId="42" fontId="34" fillId="4" borderId="9" xfId="0" applyNumberFormat="1" applyFont="1" applyFill="1" applyBorder="1" applyAlignment="1">
      <alignment horizontal="right" vertical="center" wrapText="1"/>
    </xf>
    <xf numFmtId="42" fontId="33" fillId="4" borderId="9" xfId="0" applyNumberFormat="1" applyFont="1" applyFill="1" applyBorder="1" applyAlignment="1">
      <alignment horizontal="right" vertical="center" wrapText="1"/>
    </xf>
    <xf numFmtId="42" fontId="33" fillId="4" borderId="26" xfId="0" applyNumberFormat="1" applyFont="1" applyFill="1" applyBorder="1" applyAlignment="1">
      <alignment horizontal="right" vertical="center" wrapText="1"/>
    </xf>
    <xf numFmtId="42" fontId="33" fillId="4" borderId="27" xfId="0" applyNumberFormat="1" applyFont="1" applyFill="1" applyBorder="1" applyAlignment="1">
      <alignment horizontal="right" vertical="center" wrapText="1"/>
    </xf>
    <xf numFmtId="42" fontId="34" fillId="4" borderId="0" xfId="0" applyNumberFormat="1" applyFont="1" applyFill="1" applyBorder="1" applyAlignment="1">
      <alignment horizontal="right" vertical="center" wrapText="1"/>
    </xf>
    <xf numFmtId="42" fontId="33" fillId="4" borderId="28" xfId="0" applyNumberFormat="1" applyFont="1" applyFill="1" applyBorder="1" applyAlignment="1">
      <alignment horizontal="right" vertical="center" wrapText="1"/>
    </xf>
    <xf numFmtId="6" fontId="33" fillId="4" borderId="0" xfId="0" applyNumberFormat="1" applyFont="1" applyFill="1" applyBorder="1" applyAlignment="1">
      <alignment horizontal="right" vertical="center" wrapText="1"/>
    </xf>
    <xf numFmtId="42" fontId="33" fillId="4" borderId="27" xfId="0" applyNumberFormat="1" applyFont="1" applyFill="1" applyBorder="1" applyAlignment="1">
      <alignment horizontal="right" vertical="center" wrapText="1"/>
    </xf>
    <xf numFmtId="42" fontId="34" fillId="4" borderId="28" xfId="0" applyNumberFormat="1" applyFont="1" applyFill="1" applyBorder="1" applyAlignment="1">
      <alignment horizontal="right" vertical="center" wrapText="1"/>
    </xf>
    <xf numFmtId="185" fontId="36" fillId="4" borderId="3" xfId="0" applyNumberFormat="1" applyFont="1" applyFill="1" applyBorder="1" applyAlignment="1">
      <alignment vertical="center" wrapText="1"/>
    </xf>
    <xf numFmtId="185" fontId="36" fillId="4" borderId="25" xfId="0" applyNumberFormat="1" applyFont="1" applyFill="1" applyBorder="1" applyAlignment="1">
      <alignment vertical="center" wrapText="1"/>
    </xf>
    <xf numFmtId="6" fontId="34" fillId="4" borderId="9" xfId="0" applyNumberFormat="1" applyFont="1" applyFill="1" applyBorder="1" applyAlignment="1">
      <alignment horizontal="right" vertical="center" wrapText="1"/>
    </xf>
    <xf numFmtId="6" fontId="33" fillId="4" borderId="9" xfId="0" applyNumberFormat="1" applyFont="1" applyFill="1" applyBorder="1" applyAlignment="1">
      <alignment horizontal="right" vertical="center" wrapText="1"/>
    </xf>
    <xf numFmtId="6" fontId="33" fillId="4" borderId="10" xfId="0" applyNumberFormat="1" applyFont="1" applyFill="1" applyBorder="1" applyAlignment="1">
      <alignment horizontal="right" vertical="center" wrapText="1"/>
    </xf>
    <xf numFmtId="42" fontId="33" fillId="4" borderId="0" xfId="0" applyNumberFormat="1" applyFont="1" applyFill="1" applyBorder="1" applyAlignment="1">
      <alignment horizontal="right" vertical="center" wrapText="1"/>
    </xf>
    <xf numFmtId="185" fontId="36" fillId="4" borderId="26" xfId="0" applyNumberFormat="1" applyFont="1" applyFill="1" applyBorder="1" applyAlignment="1">
      <alignment vertical="center" wrapText="1"/>
    </xf>
    <xf numFmtId="185" fontId="32" fillId="4" borderId="0" xfId="0" applyNumberFormat="1" applyFont="1" applyFill="1" applyBorder="1" applyAlignment="1">
      <alignment vertical="center" wrapText="1"/>
    </xf>
    <xf numFmtId="5" fontId="34" fillId="4" borderId="7" xfId="0" applyNumberFormat="1" applyFont="1" applyFill="1" applyBorder="1" applyAlignment="1">
      <alignment horizontal="right" vertical="center" wrapText="1"/>
    </xf>
    <xf numFmtId="185" fontId="36" fillId="4" borderId="0" xfId="0" applyNumberFormat="1" applyFont="1" applyFill="1" applyBorder="1" applyAlignment="1">
      <alignment vertical="center" wrapText="1"/>
    </xf>
    <xf numFmtId="49" fontId="37" fillId="4" borderId="29" xfId="0" applyNumberFormat="1" applyFont="1" applyFill="1" applyBorder="1" applyAlignment="1">
      <alignment vertical="center" wrapText="1"/>
    </xf>
    <xf numFmtId="185" fontId="34" fillId="4" borderId="29" xfId="0" applyNumberFormat="1" applyFont="1" applyFill="1" applyBorder="1" applyAlignment="1">
      <alignment horizontal="right" vertical="center" wrapText="1"/>
    </xf>
    <xf numFmtId="185" fontId="36" fillId="4" borderId="10" xfId="0" applyNumberFormat="1" applyFont="1" applyFill="1" applyBorder="1" applyAlignment="1">
      <alignment horizontal="right" vertical="center" wrapText="1"/>
    </xf>
    <xf numFmtId="185" fontId="31" fillId="4" borderId="4" xfId="0" applyNumberFormat="1" applyFont="1" applyFill="1" applyBorder="1" applyAlignment="1">
      <alignment horizontal="right" vertical="center" wrapText="1"/>
    </xf>
    <xf numFmtId="177" fontId="25" fillId="2" borderId="10" xfId="0" applyNumberFormat="1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177" fontId="25" fillId="2" borderId="8" xfId="0" applyNumberFormat="1" applyFont="1" applyFill="1" applyBorder="1" applyAlignment="1">
      <alignment vertical="center" wrapText="1"/>
    </xf>
    <xf numFmtId="178" fontId="27" fillId="3" borderId="10" xfId="0" applyNumberFormat="1" applyFont="1" applyFill="1" applyBorder="1" applyAlignment="1">
      <alignment vertical="center" wrapText="1"/>
    </xf>
    <xf numFmtId="178" fontId="27" fillId="3" borderId="8" xfId="0" applyNumberFormat="1" applyFont="1" applyFill="1" applyBorder="1" applyAlignment="1">
      <alignment vertical="center" wrapText="1"/>
    </xf>
    <xf numFmtId="185" fontId="18" fillId="4" borderId="0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0" fontId="28" fillId="2" borderId="10" xfId="0" applyFont="1" applyFill="1" applyBorder="1" applyAlignment="1">
      <alignment vertical="center" wrapText="1"/>
    </xf>
    <xf numFmtId="0" fontId="28" fillId="2" borderId="8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6" fontId="18" fillId="3" borderId="8" xfId="0" applyNumberFormat="1" applyFont="1" applyFill="1" applyBorder="1" applyAlignment="1">
      <alignment horizontal="right" vertical="center" wrapText="1"/>
    </xf>
    <xf numFmtId="185" fontId="18" fillId="3" borderId="8" xfId="0" applyNumberFormat="1" applyFont="1" applyFill="1" applyBorder="1" applyAlignment="1">
      <alignment horizontal="right" vertical="center" wrapText="1"/>
    </xf>
    <xf numFmtId="0" fontId="27" fillId="3" borderId="8" xfId="0" applyFont="1" applyFill="1" applyBorder="1" applyAlignment="1">
      <alignment horizontal="left" vertical="center" wrapText="1"/>
    </xf>
    <xf numFmtId="5" fontId="29" fillId="4" borderId="0" xfId="0" applyNumberFormat="1" applyFont="1" applyFill="1" applyBorder="1" applyAlignment="1">
      <alignment horizontal="right" vertical="center" wrapText="1"/>
    </xf>
    <xf numFmtId="5" fontId="29" fillId="4" borderId="8" xfId="0" applyNumberFormat="1" applyFont="1" applyFill="1" applyBorder="1" applyAlignment="1">
      <alignment horizontal="right" vertical="center" wrapText="1"/>
    </xf>
    <xf numFmtId="5" fontId="33" fillId="4" borderId="10" xfId="0" applyNumberFormat="1" applyFont="1" applyFill="1" applyBorder="1" applyAlignment="1">
      <alignment horizontal="right" vertical="center" wrapText="1"/>
    </xf>
    <xf numFmtId="185" fontId="33" fillId="3" borderId="9" xfId="0" applyNumberFormat="1" applyFont="1" applyFill="1" applyBorder="1" applyAlignment="1">
      <alignment horizontal="right" vertical="center" wrapText="1"/>
    </xf>
    <xf numFmtId="42" fontId="34" fillId="4" borderId="26" xfId="0" applyNumberFormat="1" applyFont="1" applyFill="1" applyBorder="1" applyAlignment="1">
      <alignment horizontal="right" vertical="center" wrapText="1"/>
    </xf>
    <xf numFmtId="42" fontId="33" fillId="4" borderId="26" xfId="0" applyNumberFormat="1" applyFont="1" applyFill="1" applyBorder="1" applyAlignment="1">
      <alignment horizontal="right" vertical="center" wrapText="1"/>
    </xf>
    <xf numFmtId="5" fontId="33" fillId="4" borderId="26" xfId="0" applyNumberFormat="1" applyFont="1" applyFill="1" applyBorder="1" applyAlignment="1">
      <alignment horizontal="right" vertical="center" wrapText="1"/>
    </xf>
    <xf numFmtId="5" fontId="33" fillId="4" borderId="8" xfId="0" applyNumberFormat="1" applyFont="1" applyFill="1" applyBorder="1" applyAlignment="1">
      <alignment horizontal="right" vertical="center" wrapText="1"/>
    </xf>
    <xf numFmtId="6" fontId="18" fillId="4" borderId="10" xfId="0" applyNumberFormat="1" applyFont="1" applyFill="1" applyBorder="1" applyAlignment="1">
      <alignment horizontal="right" vertical="center" wrapText="1"/>
    </xf>
    <xf numFmtId="6" fontId="33" fillId="4" borderId="10" xfId="0" applyNumberFormat="1" applyFont="1" applyFill="1" applyBorder="1" applyAlignment="1">
      <alignment horizontal="right" vertical="center" wrapText="1"/>
    </xf>
    <xf numFmtId="6" fontId="33" fillId="4" borderId="0" xfId="0" applyNumberFormat="1" applyFont="1" applyFill="1" applyBorder="1" applyAlignment="1">
      <alignment horizontal="right" vertical="center" wrapText="1"/>
    </xf>
    <xf numFmtId="6" fontId="34" fillId="4" borderId="8" xfId="0" applyNumberFormat="1" applyFont="1" applyFill="1" applyBorder="1" applyAlignment="1">
      <alignment horizontal="right" vertical="center" wrapText="1"/>
    </xf>
    <xf numFmtId="185" fontId="29" fillId="4" borderId="8" xfId="0" applyNumberFormat="1" applyFont="1" applyFill="1" applyBorder="1" applyAlignment="1">
      <alignment horizontal="right" vertical="center" wrapText="1"/>
    </xf>
    <xf numFmtId="185" fontId="38" fillId="4" borderId="0" xfId="0" applyNumberFormat="1" applyFont="1" applyFill="1" applyBorder="1" applyAlignment="1">
      <alignment horizontal="right" vertical="center" wrapText="1"/>
    </xf>
    <xf numFmtId="42" fontId="18" fillId="3" borderId="29" xfId="0" applyNumberFormat="1" applyFont="1" applyFill="1" applyBorder="1" applyAlignment="1">
      <alignment horizontal="right" vertical="center" wrapText="1"/>
    </xf>
    <xf numFmtId="42" fontId="18" fillId="3" borderId="10" xfId="0" applyNumberFormat="1" applyFont="1" applyFill="1" applyBorder="1" applyAlignment="1">
      <alignment horizontal="right" vertical="center" wrapText="1"/>
    </xf>
    <xf numFmtId="185" fontId="36" fillId="4" borderId="9" xfId="0" applyNumberFormat="1" applyFont="1" applyFill="1" applyBorder="1" applyAlignment="1">
      <alignment vertical="center" wrapText="1"/>
    </xf>
    <xf numFmtId="5" fontId="34" fillId="4" borderId="29" xfId="0" applyNumberFormat="1" applyFont="1" applyFill="1" applyBorder="1" applyAlignment="1">
      <alignment horizontal="right" vertical="center" wrapText="1"/>
    </xf>
    <xf numFmtId="5" fontId="34" fillId="4" borderId="10" xfId="0" applyNumberFormat="1" applyFont="1" applyFill="1" applyBorder="1" applyAlignment="1">
      <alignment horizontal="right" vertical="center" wrapText="1"/>
    </xf>
    <xf numFmtId="42" fontId="34" fillId="4" borderId="29" xfId="0" applyNumberFormat="1" applyFont="1" applyFill="1" applyBorder="1" applyAlignment="1">
      <alignment horizontal="right" vertical="center" wrapText="1"/>
    </xf>
    <xf numFmtId="185" fontId="34" fillId="4" borderId="9" xfId="0" applyNumberFormat="1" applyFont="1" applyFill="1" applyBorder="1" applyAlignment="1">
      <alignment horizontal="right" vertical="center" wrapText="1"/>
    </xf>
    <xf numFmtId="185" fontId="34" fillId="4" borderId="10" xfId="0" applyNumberFormat="1" applyFont="1" applyFill="1" applyBorder="1" applyAlignment="1">
      <alignment horizontal="right" vertical="center" wrapText="1"/>
    </xf>
    <xf numFmtId="42" fontId="33" fillId="4" borderId="8" xfId="0" applyNumberFormat="1" applyFont="1" applyFill="1" applyBorder="1" applyAlignment="1">
      <alignment horizontal="right" vertical="center" wrapText="1"/>
    </xf>
    <xf numFmtId="6" fontId="34" fillId="4" borderId="10" xfId="0" applyNumberFormat="1" applyFont="1" applyFill="1" applyBorder="1" applyAlignment="1">
      <alignment horizontal="right" vertical="center" wrapText="1"/>
    </xf>
    <xf numFmtId="6" fontId="34" fillId="4" borderId="0" xfId="0" applyNumberFormat="1" applyFont="1" applyFill="1" applyBorder="1" applyAlignment="1">
      <alignment horizontal="right" vertical="center" wrapText="1"/>
    </xf>
    <xf numFmtId="185" fontId="33" fillId="4" borderId="4" xfId="0" applyNumberFormat="1" applyFont="1" applyFill="1" applyBorder="1" applyAlignment="1">
      <alignment horizontal="right" vertical="center" wrapText="1"/>
    </xf>
    <xf numFmtId="5" fontId="33" fillId="4" borderId="0" xfId="0" applyNumberFormat="1" applyFont="1" applyFill="1" applyBorder="1" applyAlignment="1">
      <alignment horizontal="right" vertical="center" wrapText="1"/>
    </xf>
    <xf numFmtId="5" fontId="33" fillId="4" borderId="25" xfId="0" applyNumberFormat="1" applyFont="1" applyFill="1" applyBorder="1" applyAlignment="1">
      <alignment horizontal="right" vertical="center" wrapText="1"/>
    </xf>
    <xf numFmtId="5" fontId="33" fillId="4" borderId="10" xfId="0" applyNumberFormat="1" applyFont="1" applyFill="1" applyBorder="1" applyAlignment="1">
      <alignment horizontal="right" vertical="center" wrapText="1"/>
    </xf>
    <xf numFmtId="5" fontId="33" fillId="4" borderId="9" xfId="0" applyNumberFormat="1" applyFont="1" applyFill="1" applyBorder="1" applyAlignment="1">
      <alignment horizontal="right" vertical="center" wrapText="1"/>
    </xf>
    <xf numFmtId="185" fontId="34" fillId="4" borderId="8" xfId="0" applyNumberFormat="1" applyFont="1" applyFill="1" applyBorder="1" applyAlignment="1">
      <alignment horizontal="right" vertical="center" wrapText="1"/>
    </xf>
    <xf numFmtId="185" fontId="32" fillId="4" borderId="10" xfId="0" applyNumberFormat="1" applyFont="1" applyFill="1" applyBorder="1" applyAlignment="1">
      <alignment horizontal="right" vertical="center" wrapText="1"/>
    </xf>
    <xf numFmtId="42" fontId="34" fillId="4" borderId="10" xfId="0" applyNumberFormat="1" applyFont="1" applyFill="1" applyBorder="1" applyAlignment="1">
      <alignment horizontal="right" vertical="center" wrapText="1"/>
    </xf>
    <xf numFmtId="5" fontId="34" fillId="4" borderId="0" xfId="0" applyNumberFormat="1" applyFont="1" applyFill="1" applyBorder="1" applyAlignment="1">
      <alignment horizontal="right" vertical="center" wrapText="1"/>
    </xf>
    <xf numFmtId="42" fontId="34" fillId="4" borderId="8" xfId="0" applyNumberFormat="1" applyFont="1" applyFill="1" applyBorder="1" applyAlignment="1">
      <alignment horizontal="right" vertical="center" wrapText="1"/>
    </xf>
    <xf numFmtId="5" fontId="34" fillId="4" borderId="8" xfId="0" applyNumberFormat="1" applyFont="1" applyFill="1" applyBorder="1" applyAlignment="1">
      <alignment horizontal="right" vertical="center" wrapText="1"/>
    </xf>
    <xf numFmtId="5" fontId="34" fillId="4" borderId="28" xfId="0" applyNumberFormat="1" applyFont="1" applyFill="1" applyBorder="1" applyAlignment="1">
      <alignment horizontal="right" vertical="center" wrapText="1"/>
    </xf>
    <xf numFmtId="5" fontId="34" fillId="4" borderId="7" xfId="0" applyNumberFormat="1" applyFont="1" applyFill="1" applyBorder="1" applyAlignment="1">
      <alignment horizontal="right" vertical="center" wrapText="1"/>
    </xf>
    <xf numFmtId="185" fontId="33" fillId="4" borderId="26" xfId="0" applyNumberFormat="1" applyFont="1" applyFill="1" applyBorder="1" applyAlignment="1">
      <alignment horizontal="right" vertical="center" wrapText="1"/>
    </xf>
    <xf numFmtId="6" fontId="18" fillId="4" borderId="0" xfId="0" applyNumberFormat="1" applyFont="1" applyFill="1" applyBorder="1" applyAlignment="1">
      <alignment horizontal="right" vertical="center" wrapText="1"/>
    </xf>
    <xf numFmtId="185" fontId="18" fillId="3" borderId="8" xfId="0" applyNumberFormat="1" applyFont="1" applyFill="1" applyBorder="1" applyAlignment="1">
      <alignment horizontal="right" vertical="center" wrapText="1"/>
    </xf>
    <xf numFmtId="185" fontId="33" fillId="3" borderId="8" xfId="0" applyNumberFormat="1" applyFont="1" applyFill="1" applyBorder="1" applyAlignment="1">
      <alignment horizontal="right" vertical="center" wrapText="1"/>
    </xf>
    <xf numFmtId="185" fontId="18" fillId="4" borderId="27" xfId="0" applyNumberFormat="1" applyFont="1" applyFill="1" applyBorder="1" applyAlignment="1">
      <alignment horizontal="right" vertical="center" wrapText="1"/>
    </xf>
    <xf numFmtId="185" fontId="33" fillId="4" borderId="25" xfId="0" applyNumberFormat="1" applyFont="1" applyFill="1" applyBorder="1" applyAlignment="1">
      <alignment horizontal="right" vertical="center" wrapText="1"/>
    </xf>
    <xf numFmtId="185" fontId="18" fillId="4" borderId="28" xfId="0" applyNumberFormat="1" applyFont="1" applyFill="1" applyBorder="1" applyAlignment="1">
      <alignment horizontal="right" vertical="center" wrapText="1"/>
    </xf>
    <xf numFmtId="42" fontId="29" fillId="4" borderId="10" xfId="0" applyNumberFormat="1" applyFont="1" applyFill="1" applyBorder="1" applyAlignment="1">
      <alignment horizontal="right" vertical="center" wrapText="1"/>
    </xf>
    <xf numFmtId="185" fontId="36" fillId="4" borderId="29" xfId="0" applyNumberFormat="1" applyFont="1" applyFill="1" applyBorder="1" applyAlignment="1">
      <alignment vertical="center" wrapText="1"/>
    </xf>
    <xf numFmtId="177" fontId="8" fillId="2" borderId="31" xfId="0" applyNumberFormat="1" applyFont="1" applyFill="1" applyBorder="1" applyAlignment="1">
      <alignment horizontal="center" vertical="center" wrapText="1"/>
    </xf>
    <xf numFmtId="177" fontId="8" fillId="2" borderId="3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8" fillId="2" borderId="33" xfId="0" applyNumberFormat="1" applyFont="1" applyFill="1" applyBorder="1" applyAlignment="1">
      <alignment horizontal="center" vertical="center" wrapText="1"/>
    </xf>
    <xf numFmtId="177" fontId="8" fillId="2" borderId="34" xfId="0" applyNumberFormat="1" applyFont="1" applyFill="1" applyBorder="1" applyAlignment="1">
      <alignment horizontal="center" vertical="center" wrapText="1"/>
    </xf>
    <xf numFmtId="177" fontId="8" fillId="2" borderId="35" xfId="0" applyNumberFormat="1" applyFont="1" applyFill="1" applyBorder="1" applyAlignment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178" fontId="5" fillId="3" borderId="15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8" fillId="2" borderId="36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8" fontId="5" fillId="3" borderId="4" xfId="0" applyNumberFormat="1" applyFont="1" applyFill="1" applyBorder="1" applyAlignment="1">
      <alignment horizontal="center" vertical="center" wrapText="1"/>
    </xf>
    <xf numFmtId="178" fontId="5" fillId="3" borderId="37" xfId="0" applyNumberFormat="1" applyFont="1" applyFill="1" applyBorder="1" applyAlignment="1">
      <alignment horizontal="center" vertical="center" wrapText="1"/>
    </xf>
    <xf numFmtId="178" fontId="5" fillId="3" borderId="10" xfId="0" applyNumberFormat="1" applyFont="1" applyFill="1" applyBorder="1" applyAlignment="1">
      <alignment horizontal="center" vertical="center" wrapText="1"/>
    </xf>
    <xf numFmtId="178" fontId="5" fillId="3" borderId="8" xfId="0" applyNumberFormat="1" applyFont="1" applyFill="1" applyBorder="1" applyAlignment="1">
      <alignment horizontal="center" vertical="center" wrapText="1"/>
    </xf>
    <xf numFmtId="177" fontId="14" fillId="2" borderId="33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74" fontId="5" fillId="3" borderId="2" xfId="0" applyNumberFormat="1" applyFont="1" applyFill="1" applyBorder="1" applyAlignment="1">
      <alignment horizontal="center" vertical="center" wrapText="1"/>
    </xf>
    <xf numFmtId="172" fontId="8" fillId="2" borderId="3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178" fontId="5" fillId="3" borderId="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8" fontId="5" fillId="3" borderId="6" xfId="0" applyNumberFormat="1" applyFont="1" applyFill="1" applyBorder="1" applyAlignment="1">
      <alignment horizontal="center" vertical="center" wrapText="1"/>
    </xf>
    <xf numFmtId="178" fontId="1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77" fontId="25" fillId="2" borderId="4" xfId="0" applyNumberFormat="1" applyFont="1" applyFill="1" applyBorder="1" applyAlignment="1">
      <alignment horizontal="center" vertical="center" wrapText="1"/>
    </xf>
    <xf numFmtId="177" fontId="25" fillId="2" borderId="10" xfId="0" applyNumberFormat="1" applyFont="1" applyFill="1" applyBorder="1" applyAlignment="1">
      <alignment horizontal="center" vertical="center" wrapText="1"/>
    </xf>
    <xf numFmtId="177" fontId="25" fillId="2" borderId="8" xfId="0" applyNumberFormat="1" applyFont="1" applyFill="1" applyBorder="1" applyAlignment="1">
      <alignment horizontal="center" vertical="center" wrapText="1"/>
    </xf>
    <xf numFmtId="178" fontId="27" fillId="3" borderId="3" xfId="0" applyNumberFormat="1" applyFont="1" applyFill="1" applyBorder="1" applyAlignment="1">
      <alignment horizontal="center" vertical="center" wrapText="1"/>
    </xf>
    <xf numFmtId="178" fontId="27" fillId="3" borderId="9" xfId="0" applyNumberFormat="1" applyFont="1" applyFill="1" applyBorder="1" applyAlignment="1">
      <alignment horizontal="center" vertical="center" wrapText="1"/>
    </xf>
    <xf numFmtId="178" fontId="27" fillId="3" borderId="7" xfId="0" applyNumberFormat="1" applyFont="1" applyFill="1" applyBorder="1" applyAlignment="1">
      <alignment horizontal="center" vertical="center" wrapText="1"/>
    </xf>
    <xf numFmtId="178" fontId="27" fillId="3" borderId="4" xfId="0" applyNumberFormat="1" applyFont="1" applyFill="1" applyBorder="1" applyAlignment="1">
      <alignment horizontal="center" vertical="center" wrapText="1"/>
    </xf>
    <xf numFmtId="178" fontId="27" fillId="3" borderId="10" xfId="0" applyNumberFormat="1" applyFont="1" applyFill="1" applyBorder="1" applyAlignment="1">
      <alignment horizontal="center" vertical="center" wrapText="1"/>
    </xf>
    <xf numFmtId="178" fontId="27" fillId="3" borderId="8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78" fontId="27" fillId="3" borderId="1" xfId="0" applyNumberFormat="1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78" fontId="27" fillId="3" borderId="30" xfId="0" applyNumberFormat="1" applyFont="1" applyFill="1" applyBorder="1" applyAlignment="1">
      <alignment horizontal="center" vertical="center" wrapText="1"/>
    </xf>
    <xf numFmtId="178" fontId="27" fillId="3" borderId="2" xfId="0" applyNumberFormat="1" applyFont="1" applyFill="1" applyBorder="1" applyAlignment="1">
      <alignment horizontal="center" vertical="center" wrapText="1"/>
    </xf>
    <xf numFmtId="178" fontId="27" fillId="3" borderId="24" xfId="0" applyNumberFormat="1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49" fontId="15" fillId="0" borderId="42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178" fontId="27" fillId="3" borderId="29" xfId="0" applyNumberFormat="1" applyFont="1" applyFill="1" applyBorder="1" applyAlignment="1">
      <alignment horizontal="center" vertical="center" wrapText="1"/>
    </xf>
    <xf numFmtId="178" fontId="27" fillId="3" borderId="26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2" fontId="25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174" fontId="27" fillId="3" borderId="1" xfId="0" applyNumberFormat="1" applyFont="1" applyFill="1" applyBorder="1" applyAlignment="1">
      <alignment horizontal="center" vertical="center" wrapText="1"/>
    </xf>
    <xf numFmtId="174" fontId="27" fillId="3" borderId="30" xfId="0" applyNumberFormat="1" applyFont="1" applyFill="1" applyBorder="1" applyAlignment="1">
      <alignment horizontal="center" vertical="center" wrapText="1"/>
    </xf>
    <xf numFmtId="174" fontId="27" fillId="3" borderId="2" xfId="0" applyNumberFormat="1" applyFont="1" applyFill="1" applyBorder="1" applyAlignment="1">
      <alignment horizontal="center" vertical="center" wrapText="1"/>
    </xf>
    <xf numFmtId="174" fontId="27" fillId="3" borderId="24" xfId="0" applyNumberFormat="1" applyFont="1" applyFill="1" applyBorder="1" applyAlignment="1">
      <alignment horizontal="center" vertical="center" wrapText="1"/>
    </xf>
    <xf numFmtId="177" fontId="25" fillId="2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78" fontId="37" fillId="3" borderId="4" xfId="0" applyNumberFormat="1" applyFont="1" applyFill="1" applyBorder="1" applyAlignment="1">
      <alignment horizontal="center" vertical="center" wrapText="1"/>
    </xf>
    <xf numFmtId="178" fontId="37" fillId="3" borderId="10" xfId="0" applyNumberFormat="1" applyFont="1" applyFill="1" applyBorder="1" applyAlignment="1">
      <alignment horizontal="center" vertical="center" wrapText="1"/>
    </xf>
    <xf numFmtId="178" fontId="37" fillId="3" borderId="8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zoomScale="75" zoomScaleNormal="75" zoomScaleSheetLayoutView="75" workbookViewId="0" topLeftCell="A313">
      <selection activeCell="A312" sqref="A1:IV16384"/>
    </sheetView>
  </sheetViews>
  <sheetFormatPr defaultColWidth="9.140625" defaultRowHeight="12.75"/>
  <cols>
    <col min="1" max="1" width="13.140625" style="36" customWidth="1"/>
    <col min="2" max="2" width="18.28125" style="37" customWidth="1"/>
    <col min="3" max="3" width="46.57421875" style="38" customWidth="1"/>
    <col min="4" max="4" width="17.8515625" style="39" customWidth="1"/>
    <col min="5" max="5" width="15.7109375" style="39" customWidth="1"/>
    <col min="6" max="6" width="14.28125" style="39" customWidth="1"/>
    <col min="7" max="7" width="14.140625" style="39" customWidth="1"/>
    <col min="8" max="9" width="14.28125" style="39" customWidth="1"/>
    <col min="10" max="10" width="15.7109375" style="39" customWidth="1"/>
    <col min="11" max="11" width="16.7109375" style="39" customWidth="1"/>
    <col min="12" max="12" width="15.00390625" style="39" customWidth="1"/>
    <col min="13" max="13" width="14.140625" style="39" customWidth="1"/>
    <col min="14" max="14" width="15.140625" style="39" customWidth="1"/>
    <col min="15" max="15" width="14.8515625" style="39" customWidth="1"/>
    <col min="16" max="16" width="15.140625" style="39" customWidth="1"/>
    <col min="17" max="17" width="9.28125" style="39" bestFit="1" customWidth="1"/>
    <col min="18" max="16384" width="9.140625" style="39" customWidth="1"/>
  </cols>
  <sheetData>
    <row r="1" spans="1:17" s="2" customFormat="1" ht="36" customHeight="1">
      <c r="A1" s="730" t="s">
        <v>63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2"/>
      <c r="Q1" s="1"/>
    </row>
    <row r="2" spans="1:17" s="4" customFormat="1" ht="49.5" customHeight="1" thickBot="1">
      <c r="A2" s="151" t="s">
        <v>0</v>
      </c>
      <c r="B2" s="152" t="s">
        <v>1</v>
      </c>
      <c r="C2" s="153" t="s">
        <v>87</v>
      </c>
      <c r="D2" s="152" t="s">
        <v>2</v>
      </c>
      <c r="E2" s="154" t="s">
        <v>42</v>
      </c>
      <c r="F2" s="152" t="s">
        <v>43</v>
      </c>
      <c r="G2" s="152" t="s">
        <v>44</v>
      </c>
      <c r="H2" s="152" t="s">
        <v>45</v>
      </c>
      <c r="I2" s="152" t="s">
        <v>46</v>
      </c>
      <c r="J2" s="152" t="s">
        <v>47</v>
      </c>
      <c r="K2" s="152" t="s">
        <v>48</v>
      </c>
      <c r="L2" s="152" t="s">
        <v>49</v>
      </c>
      <c r="M2" s="152" t="s">
        <v>50</v>
      </c>
      <c r="N2" s="152" t="s">
        <v>51</v>
      </c>
      <c r="O2" s="152" t="s">
        <v>52</v>
      </c>
      <c r="P2" s="155" t="s">
        <v>53</v>
      </c>
      <c r="Q2" s="3"/>
    </row>
    <row r="3" spans="1:17" s="6" customFormat="1" ht="19.5" customHeight="1">
      <c r="A3" s="734">
        <v>10</v>
      </c>
      <c r="B3" s="156"/>
      <c r="C3" s="157" t="s">
        <v>3</v>
      </c>
      <c r="D3" s="158">
        <f>SUM(E3:P3)</f>
        <v>60000</v>
      </c>
      <c r="E3" s="159">
        <f>SUM(E4)</f>
        <v>0</v>
      </c>
      <c r="F3" s="159">
        <v>0</v>
      </c>
      <c r="G3" s="159">
        <f aca="true" t="shared" si="0" ref="G3:P3">SUM(G4)</f>
        <v>6000</v>
      </c>
      <c r="H3" s="159">
        <f t="shared" si="0"/>
        <v>6000</v>
      </c>
      <c r="I3" s="159">
        <f t="shared" si="0"/>
        <v>6000</v>
      </c>
      <c r="J3" s="159">
        <f t="shared" si="0"/>
        <v>6000</v>
      </c>
      <c r="K3" s="159">
        <f t="shared" si="0"/>
        <v>6000</v>
      </c>
      <c r="L3" s="159">
        <f t="shared" si="0"/>
        <v>6000</v>
      </c>
      <c r="M3" s="159">
        <f t="shared" si="0"/>
        <v>6000</v>
      </c>
      <c r="N3" s="159">
        <f t="shared" si="0"/>
        <v>6000</v>
      </c>
      <c r="O3" s="159">
        <f t="shared" si="0"/>
        <v>6000</v>
      </c>
      <c r="P3" s="160">
        <f t="shared" si="0"/>
        <v>6000</v>
      </c>
      <c r="Q3" s="5"/>
    </row>
    <row r="4" spans="1:17" s="8" customFormat="1" ht="36" customHeight="1">
      <c r="A4" s="721"/>
      <c r="B4" s="733">
        <v>1005</v>
      </c>
      <c r="C4" s="9" t="s">
        <v>4</v>
      </c>
      <c r="D4" s="52">
        <v>60000</v>
      </c>
      <c r="E4" s="16">
        <f>SUM(E5)</f>
        <v>0</v>
      </c>
      <c r="F4" s="16">
        <v>0</v>
      </c>
      <c r="G4" s="16">
        <f aca="true" t="shared" si="1" ref="G4:P4">SUM(G5)</f>
        <v>6000</v>
      </c>
      <c r="H4" s="16">
        <f t="shared" si="1"/>
        <v>6000</v>
      </c>
      <c r="I4" s="16">
        <f t="shared" si="1"/>
        <v>6000</v>
      </c>
      <c r="J4" s="16">
        <f t="shared" si="1"/>
        <v>6000</v>
      </c>
      <c r="K4" s="16">
        <f t="shared" si="1"/>
        <v>6000</v>
      </c>
      <c r="L4" s="16">
        <f t="shared" si="1"/>
        <v>6000</v>
      </c>
      <c r="M4" s="16">
        <f t="shared" si="1"/>
        <v>6000</v>
      </c>
      <c r="N4" s="16">
        <f t="shared" si="1"/>
        <v>6000</v>
      </c>
      <c r="O4" s="16">
        <f t="shared" si="1"/>
        <v>6000</v>
      </c>
      <c r="P4" s="17">
        <f t="shared" si="1"/>
        <v>6000</v>
      </c>
      <c r="Q4" s="7"/>
    </row>
    <row r="5" spans="1:17" s="8" customFormat="1" ht="16.5" customHeight="1">
      <c r="A5" s="721"/>
      <c r="B5" s="733"/>
      <c r="C5" s="53" t="s">
        <v>104</v>
      </c>
      <c r="D5" s="54">
        <v>60000</v>
      </c>
      <c r="E5" s="55">
        <v>0</v>
      </c>
      <c r="F5" s="55">
        <v>0</v>
      </c>
      <c r="G5" s="55">
        <v>6000</v>
      </c>
      <c r="H5" s="55">
        <v>6000</v>
      </c>
      <c r="I5" s="55">
        <v>6000</v>
      </c>
      <c r="J5" s="55">
        <v>6000</v>
      </c>
      <c r="K5" s="55">
        <v>6000</v>
      </c>
      <c r="L5" s="55">
        <v>6000</v>
      </c>
      <c r="M5" s="55">
        <v>6000</v>
      </c>
      <c r="N5" s="55">
        <v>6000</v>
      </c>
      <c r="O5" s="55">
        <v>6000</v>
      </c>
      <c r="P5" s="122">
        <v>6000</v>
      </c>
      <c r="Q5" s="7"/>
    </row>
    <row r="6" spans="1:17" s="8" customFormat="1" ht="19.5" customHeight="1" thickBot="1">
      <c r="A6" s="722"/>
      <c r="B6" s="713"/>
      <c r="C6" s="161" t="s">
        <v>86</v>
      </c>
      <c r="D6" s="162">
        <v>60000</v>
      </c>
      <c r="E6" s="163">
        <v>0</v>
      </c>
      <c r="F6" s="164">
        <v>0</v>
      </c>
      <c r="G6" s="164">
        <v>6000</v>
      </c>
      <c r="H6" s="164">
        <v>6000</v>
      </c>
      <c r="I6" s="164">
        <v>6000</v>
      </c>
      <c r="J6" s="164">
        <v>6000</v>
      </c>
      <c r="K6" s="164">
        <v>6000</v>
      </c>
      <c r="L6" s="164">
        <v>6000</v>
      </c>
      <c r="M6" s="164">
        <v>6000</v>
      </c>
      <c r="N6" s="164">
        <v>6000</v>
      </c>
      <c r="O6" s="164">
        <v>6000</v>
      </c>
      <c r="P6" s="165">
        <v>6000</v>
      </c>
      <c r="Q6" s="7"/>
    </row>
    <row r="7" spans="1:17" s="6" customFormat="1" ht="19.5" customHeight="1">
      <c r="A7" s="734">
        <v>20</v>
      </c>
      <c r="B7" s="156"/>
      <c r="C7" s="157" t="s">
        <v>5</v>
      </c>
      <c r="D7" s="158">
        <f>SUM(E7:P7)</f>
        <v>378907</v>
      </c>
      <c r="E7" s="159">
        <f>SUM(E8,E11)</f>
        <v>21013</v>
      </c>
      <c r="F7" s="159">
        <f aca="true" t="shared" si="2" ref="F7:P7">SUM(F8,F11)</f>
        <v>21983</v>
      </c>
      <c r="G7" s="159">
        <f t="shared" si="2"/>
        <v>33592</v>
      </c>
      <c r="H7" s="159">
        <f t="shared" si="2"/>
        <v>33592</v>
      </c>
      <c r="I7" s="159">
        <f t="shared" si="2"/>
        <v>33592</v>
      </c>
      <c r="J7" s="159">
        <f t="shared" si="2"/>
        <v>33592</v>
      </c>
      <c r="K7" s="159">
        <f t="shared" si="2"/>
        <v>33592</v>
      </c>
      <c r="L7" s="159">
        <f t="shared" si="2"/>
        <v>33592</v>
      </c>
      <c r="M7" s="159">
        <f t="shared" si="2"/>
        <v>33592</v>
      </c>
      <c r="N7" s="159">
        <f t="shared" si="2"/>
        <v>33592</v>
      </c>
      <c r="O7" s="159">
        <f t="shared" si="2"/>
        <v>33592</v>
      </c>
      <c r="P7" s="160">
        <f t="shared" si="2"/>
        <v>33583</v>
      </c>
      <c r="Q7" s="5"/>
    </row>
    <row r="8" spans="1:17" s="8" customFormat="1" ht="16.5" customHeight="1">
      <c r="A8" s="721"/>
      <c r="B8" s="733">
        <v>2001</v>
      </c>
      <c r="C8" s="9" t="s">
        <v>6</v>
      </c>
      <c r="D8" s="58">
        <v>257747</v>
      </c>
      <c r="E8" s="13">
        <f>SUM(E9)</f>
        <v>21013</v>
      </c>
      <c r="F8" s="13">
        <f aca="true" t="shared" si="3" ref="F8:P8">SUM(F9)</f>
        <v>21013</v>
      </c>
      <c r="G8" s="13">
        <f t="shared" si="3"/>
        <v>21573</v>
      </c>
      <c r="H8" s="13">
        <f t="shared" si="3"/>
        <v>21573</v>
      </c>
      <c r="I8" s="13">
        <f t="shared" si="3"/>
        <v>21573</v>
      </c>
      <c r="J8" s="13">
        <f t="shared" si="3"/>
        <v>21573</v>
      </c>
      <c r="K8" s="13">
        <f t="shared" si="3"/>
        <v>21573</v>
      </c>
      <c r="L8" s="13">
        <f t="shared" si="3"/>
        <v>21573</v>
      </c>
      <c r="M8" s="13">
        <f t="shared" si="3"/>
        <v>21573</v>
      </c>
      <c r="N8" s="13">
        <f t="shared" si="3"/>
        <v>21573</v>
      </c>
      <c r="O8" s="13">
        <f t="shared" si="3"/>
        <v>21573</v>
      </c>
      <c r="P8" s="14">
        <f t="shared" si="3"/>
        <v>21564</v>
      </c>
      <c r="Q8" s="7"/>
    </row>
    <row r="9" spans="1:17" s="8" customFormat="1" ht="14.25" customHeight="1">
      <c r="A9" s="721"/>
      <c r="B9" s="733"/>
      <c r="C9" s="53" t="s">
        <v>88</v>
      </c>
      <c r="D9" s="59">
        <v>257747</v>
      </c>
      <c r="E9" s="60">
        <v>21013</v>
      </c>
      <c r="F9" s="60">
        <v>21013</v>
      </c>
      <c r="G9" s="60">
        <v>21573</v>
      </c>
      <c r="H9" s="60">
        <v>21573</v>
      </c>
      <c r="I9" s="60">
        <v>21573</v>
      </c>
      <c r="J9" s="60">
        <v>21573</v>
      </c>
      <c r="K9" s="60">
        <v>21573</v>
      </c>
      <c r="L9" s="60">
        <v>21573</v>
      </c>
      <c r="M9" s="60">
        <v>21573</v>
      </c>
      <c r="N9" s="60">
        <v>21573</v>
      </c>
      <c r="O9" s="60">
        <v>21573</v>
      </c>
      <c r="P9" s="123">
        <v>21564</v>
      </c>
      <c r="Q9" s="7"/>
    </row>
    <row r="10" spans="1:17" s="8" customFormat="1" ht="19.5" customHeight="1">
      <c r="A10" s="721"/>
      <c r="B10" s="712"/>
      <c r="C10" s="53" t="s">
        <v>86</v>
      </c>
      <c r="D10" s="61">
        <v>257747</v>
      </c>
      <c r="E10" s="62">
        <v>21013</v>
      </c>
      <c r="F10" s="62">
        <v>21013</v>
      </c>
      <c r="G10" s="62">
        <v>21573</v>
      </c>
      <c r="H10" s="62">
        <v>21573</v>
      </c>
      <c r="I10" s="62">
        <v>21573</v>
      </c>
      <c r="J10" s="62">
        <v>21573</v>
      </c>
      <c r="K10" s="62">
        <v>21573</v>
      </c>
      <c r="L10" s="62">
        <v>21573</v>
      </c>
      <c r="M10" s="62">
        <v>21573</v>
      </c>
      <c r="N10" s="62">
        <v>21573</v>
      </c>
      <c r="O10" s="62">
        <v>21573</v>
      </c>
      <c r="P10" s="124">
        <v>21564</v>
      </c>
      <c r="Q10" s="7"/>
    </row>
    <row r="11" spans="1:17" s="8" customFormat="1" ht="19.5" customHeight="1">
      <c r="A11" s="721"/>
      <c r="B11" s="733">
        <v>2002</v>
      </c>
      <c r="C11" s="9" t="s">
        <v>64</v>
      </c>
      <c r="D11" s="58">
        <v>121160</v>
      </c>
      <c r="E11" s="13">
        <f>SUM(E12)</f>
        <v>0</v>
      </c>
      <c r="F11" s="13">
        <f aca="true" t="shared" si="4" ref="F11:P12">SUM(F12)</f>
        <v>970</v>
      </c>
      <c r="G11" s="13">
        <f t="shared" si="4"/>
        <v>12019</v>
      </c>
      <c r="H11" s="13">
        <f t="shared" si="4"/>
        <v>12019</v>
      </c>
      <c r="I11" s="13">
        <f t="shared" si="4"/>
        <v>12019</v>
      </c>
      <c r="J11" s="13">
        <f t="shared" si="4"/>
        <v>12019</v>
      </c>
      <c r="K11" s="13">
        <f t="shared" si="4"/>
        <v>12019</v>
      </c>
      <c r="L11" s="13">
        <f t="shared" si="4"/>
        <v>12019</v>
      </c>
      <c r="M11" s="13">
        <f t="shared" si="4"/>
        <v>12019</v>
      </c>
      <c r="N11" s="13">
        <f t="shared" si="4"/>
        <v>12019</v>
      </c>
      <c r="O11" s="13">
        <f t="shared" si="4"/>
        <v>12019</v>
      </c>
      <c r="P11" s="14">
        <f t="shared" si="4"/>
        <v>12019</v>
      </c>
      <c r="Q11" s="7"/>
    </row>
    <row r="12" spans="1:17" s="8" customFormat="1" ht="19.5" customHeight="1">
      <c r="A12" s="721"/>
      <c r="B12" s="733"/>
      <c r="C12" s="53" t="s">
        <v>54</v>
      </c>
      <c r="D12" s="63">
        <v>121160</v>
      </c>
      <c r="E12" s="29">
        <f>SUM(E13)</f>
        <v>0</v>
      </c>
      <c r="F12" s="29">
        <f t="shared" si="4"/>
        <v>970</v>
      </c>
      <c r="G12" s="29">
        <f t="shared" si="4"/>
        <v>12019</v>
      </c>
      <c r="H12" s="29">
        <f t="shared" si="4"/>
        <v>12019</v>
      </c>
      <c r="I12" s="29">
        <f t="shared" si="4"/>
        <v>12019</v>
      </c>
      <c r="J12" s="29">
        <f t="shared" si="4"/>
        <v>12019</v>
      </c>
      <c r="K12" s="29">
        <f t="shared" si="4"/>
        <v>12019</v>
      </c>
      <c r="L12" s="29">
        <f t="shared" si="4"/>
        <v>12019</v>
      </c>
      <c r="M12" s="29">
        <f t="shared" si="4"/>
        <v>12019</v>
      </c>
      <c r="N12" s="29">
        <f t="shared" si="4"/>
        <v>12019</v>
      </c>
      <c r="O12" s="29">
        <f t="shared" si="4"/>
        <v>12019</v>
      </c>
      <c r="P12" s="125">
        <f t="shared" si="4"/>
        <v>12019</v>
      </c>
      <c r="Q12" s="7"/>
    </row>
    <row r="13" spans="1:17" s="8" customFormat="1" ht="17.25" customHeight="1" thickBot="1">
      <c r="A13" s="722"/>
      <c r="B13" s="735"/>
      <c r="C13" s="161" t="s">
        <v>86</v>
      </c>
      <c r="D13" s="166">
        <v>121160</v>
      </c>
      <c r="E13" s="167">
        <v>0</v>
      </c>
      <c r="F13" s="167">
        <v>970</v>
      </c>
      <c r="G13" s="167">
        <v>12019</v>
      </c>
      <c r="H13" s="167">
        <v>12019</v>
      </c>
      <c r="I13" s="167">
        <v>12019</v>
      </c>
      <c r="J13" s="167">
        <v>12019</v>
      </c>
      <c r="K13" s="167">
        <v>12019</v>
      </c>
      <c r="L13" s="167">
        <v>12019</v>
      </c>
      <c r="M13" s="167">
        <v>12019</v>
      </c>
      <c r="N13" s="167">
        <v>12019</v>
      </c>
      <c r="O13" s="167">
        <v>12019</v>
      </c>
      <c r="P13" s="168">
        <v>12019</v>
      </c>
      <c r="Q13" s="7"/>
    </row>
    <row r="14" spans="1:17" s="6" customFormat="1" ht="17.25" customHeight="1">
      <c r="A14" s="704">
        <v>600</v>
      </c>
      <c r="B14" s="156"/>
      <c r="C14" s="157" t="s">
        <v>7</v>
      </c>
      <c r="D14" s="158">
        <v>6590931</v>
      </c>
      <c r="E14" s="158">
        <v>94316</v>
      </c>
      <c r="F14" s="158">
        <v>106023</v>
      </c>
      <c r="G14" s="158">
        <v>126501</v>
      </c>
      <c r="H14" s="158">
        <v>228224</v>
      </c>
      <c r="I14" s="158">
        <v>350900</v>
      </c>
      <c r="J14" s="158">
        <v>219654</v>
      </c>
      <c r="K14" s="158">
        <v>259277</v>
      </c>
      <c r="L14" s="158">
        <v>117210</v>
      </c>
      <c r="M14" s="158">
        <v>389338</v>
      </c>
      <c r="N14" s="158">
        <v>4456001</v>
      </c>
      <c r="O14" s="158">
        <v>117942</v>
      </c>
      <c r="P14" s="169">
        <v>125545</v>
      </c>
      <c r="Q14" s="24"/>
    </row>
    <row r="15" spans="1:17" s="8" customFormat="1" ht="22.5" customHeight="1">
      <c r="A15" s="721"/>
      <c r="B15" s="707">
        <v>60014</v>
      </c>
      <c r="C15" s="9" t="s">
        <v>8</v>
      </c>
      <c r="D15" s="58">
        <v>6590931</v>
      </c>
      <c r="E15" s="58">
        <v>94316</v>
      </c>
      <c r="F15" s="58">
        <v>106023</v>
      </c>
      <c r="G15" s="58">
        <v>126501</v>
      </c>
      <c r="H15" s="58">
        <v>228224</v>
      </c>
      <c r="I15" s="58">
        <v>350900</v>
      </c>
      <c r="J15" s="58">
        <v>219654</v>
      </c>
      <c r="K15" s="58">
        <v>259277</v>
      </c>
      <c r="L15" s="58">
        <v>117210</v>
      </c>
      <c r="M15" s="58">
        <v>389338</v>
      </c>
      <c r="N15" s="58">
        <v>4456001</v>
      </c>
      <c r="O15" s="58">
        <v>117942</v>
      </c>
      <c r="P15" s="127">
        <v>125545</v>
      </c>
      <c r="Q15" s="7"/>
    </row>
    <row r="16" spans="1:17" s="8" customFormat="1" ht="15.75" customHeight="1">
      <c r="A16" s="721"/>
      <c r="B16" s="707"/>
      <c r="C16" s="65" t="s">
        <v>91</v>
      </c>
      <c r="D16" s="63">
        <v>6590931</v>
      </c>
      <c r="E16" s="63">
        <v>94316</v>
      </c>
      <c r="F16" s="63">
        <v>106023</v>
      </c>
      <c r="G16" s="63">
        <v>126501</v>
      </c>
      <c r="H16" s="63">
        <v>228224</v>
      </c>
      <c r="I16" s="63">
        <v>350900</v>
      </c>
      <c r="J16" s="63">
        <v>219654</v>
      </c>
      <c r="K16" s="63">
        <v>259277</v>
      </c>
      <c r="L16" s="63">
        <v>117210</v>
      </c>
      <c r="M16" s="63">
        <v>389338</v>
      </c>
      <c r="N16" s="63">
        <v>4456001</v>
      </c>
      <c r="O16" s="63">
        <v>117942</v>
      </c>
      <c r="P16" s="128">
        <v>125545</v>
      </c>
      <c r="Q16" s="7"/>
    </row>
    <row r="17" spans="1:17" s="8" customFormat="1" ht="18" customHeight="1">
      <c r="A17" s="721"/>
      <c r="B17" s="712"/>
      <c r="C17" s="65" t="s">
        <v>89</v>
      </c>
      <c r="D17" s="61">
        <v>2230394</v>
      </c>
      <c r="E17" s="66">
        <v>89127</v>
      </c>
      <c r="F17" s="66">
        <v>106023</v>
      </c>
      <c r="G17" s="66">
        <v>111690</v>
      </c>
      <c r="H17" s="66">
        <v>228224</v>
      </c>
      <c r="I17" s="66">
        <v>350900</v>
      </c>
      <c r="J17" s="66">
        <v>219654</v>
      </c>
      <c r="K17" s="66">
        <v>259277</v>
      </c>
      <c r="L17" s="66">
        <v>117210</v>
      </c>
      <c r="M17" s="66">
        <v>389338</v>
      </c>
      <c r="N17" s="66">
        <v>115464</v>
      </c>
      <c r="O17" s="66">
        <v>117942</v>
      </c>
      <c r="P17" s="129">
        <v>125545</v>
      </c>
      <c r="Q17" s="7"/>
    </row>
    <row r="18" spans="1:17" s="8" customFormat="1" ht="17.25" customHeight="1">
      <c r="A18" s="721"/>
      <c r="B18" s="712"/>
      <c r="C18" s="53" t="s">
        <v>58</v>
      </c>
      <c r="D18" s="63">
        <v>756930</v>
      </c>
      <c r="E18" s="60">
        <v>76230</v>
      </c>
      <c r="F18" s="60">
        <v>66023</v>
      </c>
      <c r="G18" s="60">
        <v>56690</v>
      </c>
      <c r="H18" s="60">
        <v>68224</v>
      </c>
      <c r="I18" s="60">
        <v>60900</v>
      </c>
      <c r="J18" s="60">
        <v>58954</v>
      </c>
      <c r="K18" s="60">
        <v>59977</v>
      </c>
      <c r="L18" s="60">
        <v>57210</v>
      </c>
      <c r="M18" s="60">
        <v>79338</v>
      </c>
      <c r="N18" s="60">
        <v>55464</v>
      </c>
      <c r="O18" s="60">
        <v>62942</v>
      </c>
      <c r="P18" s="123">
        <v>54978</v>
      </c>
      <c r="Q18" s="7"/>
    </row>
    <row r="19" spans="1:17" s="8" customFormat="1" ht="15.75" customHeight="1" thickBot="1">
      <c r="A19" s="722"/>
      <c r="B19" s="713"/>
      <c r="C19" s="170" t="s">
        <v>90</v>
      </c>
      <c r="D19" s="166">
        <v>4360537</v>
      </c>
      <c r="E19" s="171">
        <v>5189</v>
      </c>
      <c r="F19" s="171">
        <v>0</v>
      </c>
      <c r="G19" s="171">
        <v>14811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4340537</v>
      </c>
      <c r="O19" s="171">
        <v>0</v>
      </c>
      <c r="P19" s="172">
        <v>0</v>
      </c>
      <c r="Q19" s="7"/>
    </row>
    <row r="20" spans="1:17" s="8" customFormat="1" ht="18.75" customHeight="1">
      <c r="A20" s="704">
        <v>630</v>
      </c>
      <c r="B20" s="156"/>
      <c r="C20" s="157" t="s">
        <v>65</v>
      </c>
      <c r="D20" s="158">
        <f>SUM(D21)</f>
        <v>8600</v>
      </c>
      <c r="E20" s="158">
        <f aca="true" t="shared" si="5" ref="E20:P22">SUM(E21)</f>
        <v>0</v>
      </c>
      <c r="F20" s="158">
        <f t="shared" si="5"/>
        <v>0</v>
      </c>
      <c r="G20" s="158">
        <f t="shared" si="5"/>
        <v>400</v>
      </c>
      <c r="H20" s="158">
        <f t="shared" si="5"/>
        <v>2400</v>
      </c>
      <c r="I20" s="158">
        <f t="shared" si="5"/>
        <v>1500</v>
      </c>
      <c r="J20" s="158">
        <f t="shared" si="5"/>
        <v>900</v>
      </c>
      <c r="K20" s="158">
        <f t="shared" si="5"/>
        <v>0</v>
      </c>
      <c r="L20" s="158">
        <f t="shared" si="5"/>
        <v>3000</v>
      </c>
      <c r="M20" s="158">
        <f t="shared" si="5"/>
        <v>400</v>
      </c>
      <c r="N20" s="158">
        <f t="shared" si="5"/>
        <v>0</v>
      </c>
      <c r="O20" s="158">
        <f t="shared" si="5"/>
        <v>0</v>
      </c>
      <c r="P20" s="169">
        <f t="shared" si="5"/>
        <v>0</v>
      </c>
      <c r="Q20" s="7"/>
    </row>
    <row r="21" spans="1:17" s="8" customFormat="1" ht="30.75" customHeight="1">
      <c r="A21" s="721"/>
      <c r="B21" s="707">
        <v>63003</v>
      </c>
      <c r="C21" s="9" t="s">
        <v>66</v>
      </c>
      <c r="D21" s="58">
        <f>SUM(D22)</f>
        <v>8600</v>
      </c>
      <c r="E21" s="67">
        <f t="shared" si="5"/>
        <v>0</v>
      </c>
      <c r="F21" s="67">
        <f t="shared" si="5"/>
        <v>0</v>
      </c>
      <c r="G21" s="67">
        <f t="shared" si="5"/>
        <v>400</v>
      </c>
      <c r="H21" s="67">
        <f t="shared" si="5"/>
        <v>2400</v>
      </c>
      <c r="I21" s="67">
        <f t="shared" si="5"/>
        <v>1500</v>
      </c>
      <c r="J21" s="67">
        <f t="shared" si="5"/>
        <v>900</v>
      </c>
      <c r="K21" s="67">
        <f t="shared" si="5"/>
        <v>0</v>
      </c>
      <c r="L21" s="67">
        <f t="shared" si="5"/>
        <v>3000</v>
      </c>
      <c r="M21" s="67">
        <f t="shared" si="5"/>
        <v>400</v>
      </c>
      <c r="N21" s="67">
        <f t="shared" si="5"/>
        <v>0</v>
      </c>
      <c r="O21" s="67">
        <f t="shared" si="5"/>
        <v>0</v>
      </c>
      <c r="P21" s="130">
        <f t="shared" si="5"/>
        <v>0</v>
      </c>
      <c r="Q21" s="7"/>
    </row>
    <row r="22" spans="1:17" s="8" customFormat="1" ht="18" customHeight="1">
      <c r="A22" s="721"/>
      <c r="B22" s="707"/>
      <c r="C22" s="53" t="s">
        <v>95</v>
      </c>
      <c r="D22" s="68">
        <f>SUM(D23)</f>
        <v>8600</v>
      </c>
      <c r="E22" s="69">
        <f t="shared" si="5"/>
        <v>0</v>
      </c>
      <c r="F22" s="69">
        <f t="shared" si="5"/>
        <v>0</v>
      </c>
      <c r="G22" s="69">
        <f t="shared" si="5"/>
        <v>400</v>
      </c>
      <c r="H22" s="69">
        <f t="shared" si="5"/>
        <v>2400</v>
      </c>
      <c r="I22" s="69">
        <f t="shared" si="5"/>
        <v>1500</v>
      </c>
      <c r="J22" s="69">
        <f t="shared" si="5"/>
        <v>900</v>
      </c>
      <c r="K22" s="69">
        <f t="shared" si="5"/>
        <v>0</v>
      </c>
      <c r="L22" s="69">
        <f t="shared" si="5"/>
        <v>3000</v>
      </c>
      <c r="M22" s="69">
        <f t="shared" si="5"/>
        <v>400</v>
      </c>
      <c r="N22" s="69">
        <f t="shared" si="5"/>
        <v>0</v>
      </c>
      <c r="O22" s="69">
        <f t="shared" si="5"/>
        <v>0</v>
      </c>
      <c r="P22" s="131">
        <f t="shared" si="5"/>
        <v>0</v>
      </c>
      <c r="Q22" s="7"/>
    </row>
    <row r="23" spans="1:17" s="8" customFormat="1" ht="16.5" customHeight="1" thickBot="1">
      <c r="A23" s="722"/>
      <c r="B23" s="708"/>
      <c r="C23" s="161" t="s">
        <v>93</v>
      </c>
      <c r="D23" s="173">
        <f>SUM(E23:P23)</f>
        <v>8600</v>
      </c>
      <c r="E23" s="174">
        <v>0</v>
      </c>
      <c r="F23" s="174">
        <v>0</v>
      </c>
      <c r="G23" s="174">
        <v>400</v>
      </c>
      <c r="H23" s="174">
        <v>2400</v>
      </c>
      <c r="I23" s="174">
        <v>1500</v>
      </c>
      <c r="J23" s="174">
        <v>900</v>
      </c>
      <c r="K23" s="174">
        <v>0</v>
      </c>
      <c r="L23" s="174">
        <v>3000</v>
      </c>
      <c r="M23" s="174">
        <v>400</v>
      </c>
      <c r="N23" s="174">
        <v>0</v>
      </c>
      <c r="O23" s="174">
        <v>0</v>
      </c>
      <c r="P23" s="175">
        <v>0</v>
      </c>
      <c r="Q23" s="7"/>
    </row>
    <row r="24" spans="1:17" s="6" customFormat="1" ht="23.25" customHeight="1">
      <c r="A24" s="704">
        <v>700</v>
      </c>
      <c r="B24" s="156"/>
      <c r="C24" s="157" t="s">
        <v>9</v>
      </c>
      <c r="D24" s="158">
        <v>345200</v>
      </c>
      <c r="E24" s="158">
        <f>SUM(E25)</f>
        <v>9880</v>
      </c>
      <c r="F24" s="158">
        <f aca="true" t="shared" si="6" ref="F24:P24">SUM(F25)</f>
        <v>10363</v>
      </c>
      <c r="G24" s="158">
        <f t="shared" si="6"/>
        <v>32496</v>
      </c>
      <c r="H24" s="158">
        <f t="shared" si="6"/>
        <v>32496</v>
      </c>
      <c r="I24" s="158">
        <f t="shared" si="6"/>
        <v>32496</v>
      </c>
      <c r="J24" s="158">
        <f t="shared" si="6"/>
        <v>32496</v>
      </c>
      <c r="K24" s="158">
        <f t="shared" si="6"/>
        <v>32496</v>
      </c>
      <c r="L24" s="158">
        <f t="shared" si="6"/>
        <v>32496</v>
      </c>
      <c r="M24" s="158">
        <f t="shared" si="6"/>
        <v>32496</v>
      </c>
      <c r="N24" s="158">
        <f t="shared" si="6"/>
        <v>32496</v>
      </c>
      <c r="O24" s="158">
        <f t="shared" si="6"/>
        <v>32496</v>
      </c>
      <c r="P24" s="169">
        <f t="shared" si="6"/>
        <v>32493</v>
      </c>
      <c r="Q24" s="5"/>
    </row>
    <row r="25" spans="1:17" s="8" customFormat="1" ht="24.75" customHeight="1">
      <c r="A25" s="721"/>
      <c r="B25" s="707">
        <v>70005</v>
      </c>
      <c r="C25" s="9" t="s">
        <v>10</v>
      </c>
      <c r="D25" s="25">
        <f>SUM(E25:P25)</f>
        <v>345200</v>
      </c>
      <c r="E25" s="25">
        <f aca="true" t="shared" si="7" ref="E25:P26">SUM(E26)</f>
        <v>9880</v>
      </c>
      <c r="F25" s="25">
        <f t="shared" si="7"/>
        <v>10363</v>
      </c>
      <c r="G25" s="25">
        <f t="shared" si="7"/>
        <v>32496</v>
      </c>
      <c r="H25" s="25">
        <f t="shared" si="7"/>
        <v>32496</v>
      </c>
      <c r="I25" s="25">
        <f t="shared" si="7"/>
        <v>32496</v>
      </c>
      <c r="J25" s="25">
        <f t="shared" si="7"/>
        <v>32496</v>
      </c>
      <c r="K25" s="25">
        <f t="shared" si="7"/>
        <v>32496</v>
      </c>
      <c r="L25" s="25">
        <f t="shared" si="7"/>
        <v>32496</v>
      </c>
      <c r="M25" s="25">
        <f t="shared" si="7"/>
        <v>32496</v>
      </c>
      <c r="N25" s="25">
        <f t="shared" si="7"/>
        <v>32496</v>
      </c>
      <c r="O25" s="25">
        <f t="shared" si="7"/>
        <v>32496</v>
      </c>
      <c r="P25" s="40">
        <f t="shared" si="7"/>
        <v>32493</v>
      </c>
      <c r="Q25" s="7"/>
    </row>
    <row r="26" spans="1:17" s="8" customFormat="1" ht="15" customHeight="1">
      <c r="A26" s="721"/>
      <c r="B26" s="707"/>
      <c r="C26" s="53" t="s">
        <v>96</v>
      </c>
      <c r="D26" s="63">
        <f>SUM(D27)</f>
        <v>345200</v>
      </c>
      <c r="E26" s="63">
        <f t="shared" si="7"/>
        <v>9880</v>
      </c>
      <c r="F26" s="63">
        <f t="shared" si="7"/>
        <v>10363</v>
      </c>
      <c r="G26" s="63">
        <f t="shared" si="7"/>
        <v>32496</v>
      </c>
      <c r="H26" s="63">
        <f t="shared" si="7"/>
        <v>32496</v>
      </c>
      <c r="I26" s="63">
        <f t="shared" si="7"/>
        <v>32496</v>
      </c>
      <c r="J26" s="63">
        <f t="shared" si="7"/>
        <v>32496</v>
      </c>
      <c r="K26" s="63">
        <f t="shared" si="7"/>
        <v>32496</v>
      </c>
      <c r="L26" s="63">
        <f t="shared" si="7"/>
        <v>32496</v>
      </c>
      <c r="M26" s="63">
        <f t="shared" si="7"/>
        <v>32496</v>
      </c>
      <c r="N26" s="63">
        <f t="shared" si="7"/>
        <v>32496</v>
      </c>
      <c r="O26" s="63">
        <f t="shared" si="7"/>
        <v>32496</v>
      </c>
      <c r="P26" s="128">
        <f t="shared" si="7"/>
        <v>32493</v>
      </c>
      <c r="Q26" s="7"/>
    </row>
    <row r="27" spans="1:17" s="8" customFormat="1" ht="20.25" customHeight="1" thickBot="1">
      <c r="A27" s="722"/>
      <c r="B27" s="713"/>
      <c r="C27" s="161" t="s">
        <v>86</v>
      </c>
      <c r="D27" s="166">
        <v>345200</v>
      </c>
      <c r="E27" s="166">
        <v>9880</v>
      </c>
      <c r="F27" s="166">
        <v>10363</v>
      </c>
      <c r="G27" s="166">
        <v>32496</v>
      </c>
      <c r="H27" s="166">
        <v>32496</v>
      </c>
      <c r="I27" s="166">
        <v>32496</v>
      </c>
      <c r="J27" s="166">
        <v>32496</v>
      </c>
      <c r="K27" s="166">
        <v>32496</v>
      </c>
      <c r="L27" s="166">
        <v>32496</v>
      </c>
      <c r="M27" s="166">
        <v>32496</v>
      </c>
      <c r="N27" s="166">
        <v>32496</v>
      </c>
      <c r="O27" s="166">
        <v>32496</v>
      </c>
      <c r="P27" s="176">
        <v>32493</v>
      </c>
      <c r="Q27" s="7"/>
    </row>
    <row r="28" spans="1:17" s="8" customFormat="1" ht="19.5" customHeight="1">
      <c r="A28" s="704">
        <v>710</v>
      </c>
      <c r="B28" s="156"/>
      <c r="C28" s="177" t="s">
        <v>11</v>
      </c>
      <c r="D28" s="158">
        <f>SUM(E28:P28)</f>
        <v>434000</v>
      </c>
      <c r="E28" s="158">
        <f aca="true" t="shared" si="8" ref="E28:P28">SUM(E29,E32,E35)</f>
        <v>13844</v>
      </c>
      <c r="F28" s="158">
        <f t="shared" si="8"/>
        <v>20500</v>
      </c>
      <c r="G28" s="158">
        <f t="shared" si="8"/>
        <v>38300</v>
      </c>
      <c r="H28" s="158">
        <f t="shared" si="8"/>
        <v>32700</v>
      </c>
      <c r="I28" s="158">
        <f t="shared" si="8"/>
        <v>37300</v>
      </c>
      <c r="J28" s="158">
        <f t="shared" si="8"/>
        <v>78300</v>
      </c>
      <c r="K28" s="158">
        <f t="shared" si="8"/>
        <v>35800</v>
      </c>
      <c r="L28" s="158">
        <f t="shared" si="8"/>
        <v>35400</v>
      </c>
      <c r="M28" s="158">
        <f t="shared" si="8"/>
        <v>35420</v>
      </c>
      <c r="N28" s="158">
        <f t="shared" si="8"/>
        <v>34800</v>
      </c>
      <c r="O28" s="158">
        <f t="shared" si="8"/>
        <v>34700</v>
      </c>
      <c r="P28" s="169">
        <f t="shared" si="8"/>
        <v>36936</v>
      </c>
      <c r="Q28" s="7"/>
    </row>
    <row r="29" spans="1:17" s="8" customFormat="1" ht="31.5" customHeight="1">
      <c r="A29" s="736"/>
      <c r="B29" s="707">
        <v>71013</v>
      </c>
      <c r="C29" s="9" t="s">
        <v>12</v>
      </c>
      <c r="D29" s="25">
        <f>SUM(E29:P29)</f>
        <v>150000</v>
      </c>
      <c r="E29" s="25">
        <f>SUM(E30)</f>
        <v>0</v>
      </c>
      <c r="F29" s="25">
        <f aca="true" t="shared" si="9" ref="F29:P29">SUM(F30)</f>
        <v>0</v>
      </c>
      <c r="G29" s="25">
        <f t="shared" si="9"/>
        <v>15000</v>
      </c>
      <c r="H29" s="25">
        <f t="shared" si="9"/>
        <v>15000</v>
      </c>
      <c r="I29" s="25">
        <f t="shared" si="9"/>
        <v>15000</v>
      </c>
      <c r="J29" s="25">
        <f t="shared" si="9"/>
        <v>15000</v>
      </c>
      <c r="K29" s="25">
        <f t="shared" si="9"/>
        <v>15000</v>
      </c>
      <c r="L29" s="25">
        <f t="shared" si="9"/>
        <v>15000</v>
      </c>
      <c r="M29" s="25">
        <f t="shared" si="9"/>
        <v>15000</v>
      </c>
      <c r="N29" s="25">
        <f t="shared" si="9"/>
        <v>15000</v>
      </c>
      <c r="O29" s="25">
        <f t="shared" si="9"/>
        <v>15000</v>
      </c>
      <c r="P29" s="40">
        <f t="shared" si="9"/>
        <v>15000</v>
      </c>
      <c r="Q29" s="7"/>
    </row>
    <row r="30" spans="1:17" s="8" customFormat="1" ht="20.25" customHeight="1">
      <c r="A30" s="736"/>
      <c r="B30" s="707"/>
      <c r="C30" s="53" t="s">
        <v>97</v>
      </c>
      <c r="D30" s="59">
        <v>150000</v>
      </c>
      <c r="E30" s="71">
        <f>SUM(E31)</f>
        <v>0</v>
      </c>
      <c r="F30" s="71">
        <f aca="true" t="shared" si="10" ref="F30:P30">SUM(F31)</f>
        <v>0</v>
      </c>
      <c r="G30" s="71">
        <f t="shared" si="10"/>
        <v>15000</v>
      </c>
      <c r="H30" s="71">
        <f t="shared" si="10"/>
        <v>15000</v>
      </c>
      <c r="I30" s="71">
        <f t="shared" si="10"/>
        <v>15000</v>
      </c>
      <c r="J30" s="71">
        <f t="shared" si="10"/>
        <v>15000</v>
      </c>
      <c r="K30" s="71">
        <f t="shared" si="10"/>
        <v>15000</v>
      </c>
      <c r="L30" s="71">
        <f t="shared" si="10"/>
        <v>15000</v>
      </c>
      <c r="M30" s="71">
        <f t="shared" si="10"/>
        <v>15000</v>
      </c>
      <c r="N30" s="71">
        <f t="shared" si="10"/>
        <v>15000</v>
      </c>
      <c r="O30" s="71">
        <f t="shared" si="10"/>
        <v>15000</v>
      </c>
      <c r="P30" s="132">
        <f t="shared" si="10"/>
        <v>15000</v>
      </c>
      <c r="Q30" s="7"/>
    </row>
    <row r="31" spans="1:17" s="8" customFormat="1" ht="21" customHeight="1">
      <c r="A31" s="736"/>
      <c r="B31" s="707"/>
      <c r="C31" s="53" t="s">
        <v>86</v>
      </c>
      <c r="D31" s="63">
        <v>150000</v>
      </c>
      <c r="E31" s="66">
        <v>0</v>
      </c>
      <c r="F31" s="66">
        <v>0</v>
      </c>
      <c r="G31" s="66">
        <v>15000</v>
      </c>
      <c r="H31" s="66">
        <v>15000</v>
      </c>
      <c r="I31" s="66">
        <v>15000</v>
      </c>
      <c r="J31" s="66">
        <v>15000</v>
      </c>
      <c r="K31" s="66">
        <v>15000</v>
      </c>
      <c r="L31" s="66">
        <v>15000</v>
      </c>
      <c r="M31" s="66">
        <v>15000</v>
      </c>
      <c r="N31" s="66">
        <v>15000</v>
      </c>
      <c r="O31" s="66">
        <v>15000</v>
      </c>
      <c r="P31" s="129">
        <v>15000</v>
      </c>
      <c r="Q31" s="7"/>
    </row>
    <row r="32" spans="1:17" s="8" customFormat="1" ht="38.25" customHeight="1">
      <c r="A32" s="736"/>
      <c r="B32" s="707">
        <v>71014</v>
      </c>
      <c r="C32" s="72" t="s">
        <v>13</v>
      </c>
      <c r="D32" s="25">
        <f>SUM(E32:P32)</f>
        <v>15000</v>
      </c>
      <c r="E32" s="25">
        <f>SUM(E33)</f>
        <v>0</v>
      </c>
      <c r="F32" s="25">
        <f aca="true" t="shared" si="11" ref="F32:P32">SUM(F33)</f>
        <v>0</v>
      </c>
      <c r="G32" s="25">
        <f t="shared" si="11"/>
        <v>1500</v>
      </c>
      <c r="H32" s="25">
        <f t="shared" si="11"/>
        <v>1500</v>
      </c>
      <c r="I32" s="25">
        <f t="shared" si="11"/>
        <v>1500</v>
      </c>
      <c r="J32" s="25">
        <f t="shared" si="11"/>
        <v>1500</v>
      </c>
      <c r="K32" s="25">
        <f t="shared" si="11"/>
        <v>1500</v>
      </c>
      <c r="L32" s="25">
        <f t="shared" si="11"/>
        <v>1500</v>
      </c>
      <c r="M32" s="25">
        <f t="shared" si="11"/>
        <v>1500</v>
      </c>
      <c r="N32" s="25">
        <f t="shared" si="11"/>
        <v>1500</v>
      </c>
      <c r="O32" s="25">
        <f t="shared" si="11"/>
        <v>1500</v>
      </c>
      <c r="P32" s="40">
        <f t="shared" si="11"/>
        <v>1500</v>
      </c>
      <c r="Q32" s="7"/>
    </row>
    <row r="33" spans="1:17" s="8" customFormat="1" ht="17.25" customHeight="1">
      <c r="A33" s="736"/>
      <c r="B33" s="711"/>
      <c r="C33" s="73" t="s">
        <v>98</v>
      </c>
      <c r="D33" s="59">
        <v>15000</v>
      </c>
      <c r="E33" s="29">
        <f>SUM(E34)</f>
        <v>0</v>
      </c>
      <c r="F33" s="29">
        <f aca="true" t="shared" si="12" ref="F33:P33">SUM(F34)</f>
        <v>0</v>
      </c>
      <c r="G33" s="29">
        <f t="shared" si="12"/>
        <v>1500</v>
      </c>
      <c r="H33" s="29">
        <f t="shared" si="12"/>
        <v>1500</v>
      </c>
      <c r="I33" s="29">
        <f t="shared" si="12"/>
        <v>1500</v>
      </c>
      <c r="J33" s="29">
        <f t="shared" si="12"/>
        <v>1500</v>
      </c>
      <c r="K33" s="29">
        <f t="shared" si="12"/>
        <v>1500</v>
      </c>
      <c r="L33" s="29">
        <f t="shared" si="12"/>
        <v>1500</v>
      </c>
      <c r="M33" s="29">
        <f t="shared" si="12"/>
        <v>1500</v>
      </c>
      <c r="N33" s="29">
        <f t="shared" si="12"/>
        <v>1500</v>
      </c>
      <c r="O33" s="29">
        <f t="shared" si="12"/>
        <v>1500</v>
      </c>
      <c r="P33" s="125">
        <f t="shared" si="12"/>
        <v>1500</v>
      </c>
      <c r="Q33" s="7"/>
    </row>
    <row r="34" spans="1:17" s="8" customFormat="1" ht="18.75" customHeight="1">
      <c r="A34" s="736"/>
      <c r="B34" s="712"/>
      <c r="C34" s="73" t="s">
        <v>86</v>
      </c>
      <c r="D34" s="61">
        <v>15000</v>
      </c>
      <c r="E34" s="64">
        <v>0</v>
      </c>
      <c r="F34" s="64">
        <v>0</v>
      </c>
      <c r="G34" s="64">
        <v>1500</v>
      </c>
      <c r="H34" s="64">
        <v>1500</v>
      </c>
      <c r="I34" s="64">
        <v>1500</v>
      </c>
      <c r="J34" s="64">
        <v>1500</v>
      </c>
      <c r="K34" s="64">
        <v>1500</v>
      </c>
      <c r="L34" s="64">
        <v>1500</v>
      </c>
      <c r="M34" s="64">
        <v>1500</v>
      </c>
      <c r="N34" s="64">
        <v>1500</v>
      </c>
      <c r="O34" s="64">
        <v>1500</v>
      </c>
      <c r="P34" s="126">
        <v>1500</v>
      </c>
      <c r="Q34" s="7"/>
    </row>
    <row r="35" spans="1:17" s="8" customFormat="1" ht="19.5" customHeight="1">
      <c r="A35" s="705"/>
      <c r="B35" s="737">
        <v>71015</v>
      </c>
      <c r="C35" s="72" t="s">
        <v>14</v>
      </c>
      <c r="D35" s="25">
        <v>269000</v>
      </c>
      <c r="E35" s="25">
        <v>13844</v>
      </c>
      <c r="F35" s="25">
        <v>20500</v>
      </c>
      <c r="G35" s="25">
        <v>21800</v>
      </c>
      <c r="H35" s="25">
        <v>16200</v>
      </c>
      <c r="I35" s="25">
        <v>20800</v>
      </c>
      <c r="J35" s="25">
        <v>61800</v>
      </c>
      <c r="K35" s="25">
        <v>19300</v>
      </c>
      <c r="L35" s="25">
        <v>18900</v>
      </c>
      <c r="M35" s="25">
        <v>18920</v>
      </c>
      <c r="N35" s="25">
        <v>18300</v>
      </c>
      <c r="O35" s="25">
        <v>18200</v>
      </c>
      <c r="P35" s="40">
        <v>20436</v>
      </c>
      <c r="Q35" s="7"/>
    </row>
    <row r="36" spans="1:17" s="8" customFormat="1" ht="22.5" customHeight="1">
      <c r="A36" s="705"/>
      <c r="B36" s="737"/>
      <c r="C36" s="74" t="s">
        <v>100</v>
      </c>
      <c r="D36" s="59">
        <v>269000</v>
      </c>
      <c r="E36" s="29">
        <v>13844</v>
      </c>
      <c r="F36" s="29">
        <v>20500</v>
      </c>
      <c r="G36" s="29">
        <v>21800</v>
      </c>
      <c r="H36" s="29">
        <v>16200</v>
      </c>
      <c r="I36" s="29">
        <v>20800</v>
      </c>
      <c r="J36" s="29">
        <v>61800</v>
      </c>
      <c r="K36" s="29">
        <v>19300</v>
      </c>
      <c r="L36" s="29">
        <v>18900</v>
      </c>
      <c r="M36" s="29">
        <v>18920</v>
      </c>
      <c r="N36" s="29">
        <v>18300</v>
      </c>
      <c r="O36" s="29">
        <v>18200</v>
      </c>
      <c r="P36" s="125">
        <v>20436</v>
      </c>
      <c r="Q36" s="7"/>
    </row>
    <row r="37" spans="1:17" s="8" customFormat="1" ht="15.75" customHeight="1">
      <c r="A37" s="705"/>
      <c r="B37" s="737"/>
      <c r="C37" s="74" t="s">
        <v>99</v>
      </c>
      <c r="D37" s="75">
        <v>227000</v>
      </c>
      <c r="E37" s="57">
        <v>13844</v>
      </c>
      <c r="F37" s="57">
        <v>20500</v>
      </c>
      <c r="G37" s="57">
        <v>21800</v>
      </c>
      <c r="H37" s="57">
        <v>16200</v>
      </c>
      <c r="I37" s="57">
        <v>20800</v>
      </c>
      <c r="J37" s="57">
        <v>61800</v>
      </c>
      <c r="K37" s="57">
        <v>19300</v>
      </c>
      <c r="L37" s="57">
        <v>18900</v>
      </c>
      <c r="M37" s="57">
        <v>18920</v>
      </c>
      <c r="N37" s="57">
        <v>18300</v>
      </c>
      <c r="O37" s="57">
        <v>18200</v>
      </c>
      <c r="P37" s="133">
        <v>20436</v>
      </c>
      <c r="Q37" s="7"/>
    </row>
    <row r="38" spans="1:17" s="8" customFormat="1" ht="19.5" customHeight="1">
      <c r="A38" s="705"/>
      <c r="B38" s="737"/>
      <c r="C38" s="73" t="s">
        <v>58</v>
      </c>
      <c r="D38" s="59">
        <v>207666</v>
      </c>
      <c r="E38" s="55">
        <v>12679</v>
      </c>
      <c r="F38" s="55">
        <v>19400</v>
      </c>
      <c r="G38" s="55">
        <v>23000</v>
      </c>
      <c r="H38" s="55">
        <v>15800</v>
      </c>
      <c r="I38" s="55">
        <v>16000</v>
      </c>
      <c r="J38" s="55">
        <v>16000</v>
      </c>
      <c r="K38" s="55">
        <v>14800</v>
      </c>
      <c r="L38" s="55">
        <v>17850</v>
      </c>
      <c r="M38" s="55">
        <v>17900</v>
      </c>
      <c r="N38" s="55">
        <v>17900</v>
      </c>
      <c r="O38" s="55">
        <v>17000</v>
      </c>
      <c r="P38" s="122">
        <v>19337</v>
      </c>
      <c r="Q38" s="7"/>
    </row>
    <row r="39" spans="1:17" s="8" customFormat="1" ht="19.5" customHeight="1" thickBot="1">
      <c r="A39" s="706"/>
      <c r="B39" s="738"/>
      <c r="C39" s="178" t="s">
        <v>59</v>
      </c>
      <c r="D39" s="179">
        <v>42000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42000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1">
        <v>0</v>
      </c>
      <c r="Q39" s="7"/>
    </row>
    <row r="40" spans="1:17" s="4" customFormat="1" ht="49.5" customHeight="1" thickBot="1">
      <c r="A40" s="230" t="s">
        <v>0</v>
      </c>
      <c r="B40" s="231" t="s">
        <v>1</v>
      </c>
      <c r="C40" s="232" t="s">
        <v>87</v>
      </c>
      <c r="D40" s="231" t="s">
        <v>2</v>
      </c>
      <c r="E40" s="233" t="s">
        <v>42</v>
      </c>
      <c r="F40" s="231" t="s">
        <v>43</v>
      </c>
      <c r="G40" s="231" t="s">
        <v>44</v>
      </c>
      <c r="H40" s="231" t="s">
        <v>45</v>
      </c>
      <c r="I40" s="231" t="s">
        <v>46</v>
      </c>
      <c r="J40" s="231" t="s">
        <v>47</v>
      </c>
      <c r="K40" s="231" t="s">
        <v>48</v>
      </c>
      <c r="L40" s="231" t="s">
        <v>49</v>
      </c>
      <c r="M40" s="231" t="s">
        <v>50</v>
      </c>
      <c r="N40" s="231" t="s">
        <v>51</v>
      </c>
      <c r="O40" s="231" t="s">
        <v>52</v>
      </c>
      <c r="P40" s="234" t="s">
        <v>53</v>
      </c>
      <c r="Q40" s="3"/>
    </row>
    <row r="41" spans="1:17" s="8" customFormat="1" ht="21.75" customHeight="1">
      <c r="A41" s="704">
        <v>750</v>
      </c>
      <c r="B41" s="156"/>
      <c r="C41" s="157" t="s">
        <v>15</v>
      </c>
      <c r="D41" s="158">
        <f>SUM(D42,D46,D49,D54,D58)</f>
        <v>6263862</v>
      </c>
      <c r="E41" s="158">
        <f aca="true" t="shared" si="13" ref="E41:P41">SUM(E42,E46,E49,E54,E58)</f>
        <v>652167</v>
      </c>
      <c r="F41" s="158">
        <f t="shared" si="13"/>
        <v>470525</v>
      </c>
      <c r="G41" s="158">
        <f t="shared" si="13"/>
        <v>514119</v>
      </c>
      <c r="H41" s="158">
        <f t="shared" si="13"/>
        <v>514119</v>
      </c>
      <c r="I41" s="158">
        <f t="shared" si="13"/>
        <v>514119</v>
      </c>
      <c r="J41" s="158">
        <f t="shared" si="13"/>
        <v>514119</v>
      </c>
      <c r="K41" s="158">
        <f t="shared" si="13"/>
        <v>514119</v>
      </c>
      <c r="L41" s="158">
        <f t="shared" si="13"/>
        <v>514119</v>
      </c>
      <c r="M41" s="158">
        <f t="shared" si="13"/>
        <v>514119</v>
      </c>
      <c r="N41" s="158">
        <f t="shared" si="13"/>
        <v>514119</v>
      </c>
      <c r="O41" s="158">
        <f t="shared" si="13"/>
        <v>514119</v>
      </c>
      <c r="P41" s="169">
        <f t="shared" si="13"/>
        <v>514099</v>
      </c>
      <c r="Q41" s="7"/>
    </row>
    <row r="42" spans="1:17" s="8" customFormat="1" ht="18.75" customHeight="1">
      <c r="A42" s="705"/>
      <c r="B42" s="707">
        <v>75011</v>
      </c>
      <c r="C42" s="9" t="s">
        <v>16</v>
      </c>
      <c r="D42" s="25">
        <v>525120</v>
      </c>
      <c r="E42" s="25">
        <f>SUM(E43)</f>
        <v>53950</v>
      </c>
      <c r="F42" s="25">
        <f aca="true" t="shared" si="14" ref="F42:P42">SUM(F43)</f>
        <v>27244</v>
      </c>
      <c r="G42" s="25">
        <f t="shared" si="14"/>
        <v>44393</v>
      </c>
      <c r="H42" s="25">
        <f t="shared" si="14"/>
        <v>44393</v>
      </c>
      <c r="I42" s="25">
        <f t="shared" si="14"/>
        <v>44393</v>
      </c>
      <c r="J42" s="25">
        <f t="shared" si="14"/>
        <v>44393</v>
      </c>
      <c r="K42" s="25">
        <f t="shared" si="14"/>
        <v>44393</v>
      </c>
      <c r="L42" s="25">
        <f t="shared" si="14"/>
        <v>44393</v>
      </c>
      <c r="M42" s="25">
        <f t="shared" si="14"/>
        <v>44393</v>
      </c>
      <c r="N42" s="25">
        <f t="shared" si="14"/>
        <v>44393</v>
      </c>
      <c r="O42" s="25">
        <f t="shared" si="14"/>
        <v>44393</v>
      </c>
      <c r="P42" s="40">
        <f t="shared" si="14"/>
        <v>44389</v>
      </c>
      <c r="Q42" s="7"/>
    </row>
    <row r="43" spans="1:17" s="8" customFormat="1" ht="14.25" customHeight="1">
      <c r="A43" s="705"/>
      <c r="B43" s="711"/>
      <c r="C43" s="53" t="s">
        <v>103</v>
      </c>
      <c r="D43" s="59">
        <v>525120</v>
      </c>
      <c r="E43" s="59">
        <f>SUM(E44)</f>
        <v>53950</v>
      </c>
      <c r="F43" s="59">
        <f aca="true" t="shared" si="15" ref="F43:P43">SUM(F44)</f>
        <v>27244</v>
      </c>
      <c r="G43" s="59">
        <f t="shared" si="15"/>
        <v>44393</v>
      </c>
      <c r="H43" s="59">
        <f t="shared" si="15"/>
        <v>44393</v>
      </c>
      <c r="I43" s="59">
        <f t="shared" si="15"/>
        <v>44393</v>
      </c>
      <c r="J43" s="59">
        <f t="shared" si="15"/>
        <v>44393</v>
      </c>
      <c r="K43" s="59">
        <f t="shared" si="15"/>
        <v>44393</v>
      </c>
      <c r="L43" s="59">
        <f t="shared" si="15"/>
        <v>44393</v>
      </c>
      <c r="M43" s="59">
        <f t="shared" si="15"/>
        <v>44393</v>
      </c>
      <c r="N43" s="59">
        <f t="shared" si="15"/>
        <v>44393</v>
      </c>
      <c r="O43" s="59">
        <f t="shared" si="15"/>
        <v>44393</v>
      </c>
      <c r="P43" s="134">
        <f t="shared" si="15"/>
        <v>44389</v>
      </c>
      <c r="Q43" s="7"/>
    </row>
    <row r="44" spans="1:17" s="8" customFormat="1" ht="22.5" customHeight="1">
      <c r="A44" s="705"/>
      <c r="B44" s="712"/>
      <c r="C44" s="53" t="s">
        <v>102</v>
      </c>
      <c r="D44" s="75">
        <v>525120</v>
      </c>
      <c r="E44" s="64">
        <v>53950</v>
      </c>
      <c r="F44" s="64">
        <v>27244</v>
      </c>
      <c r="G44" s="64">
        <v>44393</v>
      </c>
      <c r="H44" s="64">
        <v>44393</v>
      </c>
      <c r="I44" s="64">
        <v>44393</v>
      </c>
      <c r="J44" s="64">
        <v>44393</v>
      </c>
      <c r="K44" s="64">
        <v>44393</v>
      </c>
      <c r="L44" s="64">
        <v>44393</v>
      </c>
      <c r="M44" s="64">
        <v>44393</v>
      </c>
      <c r="N44" s="64">
        <v>44393</v>
      </c>
      <c r="O44" s="64">
        <v>44393</v>
      </c>
      <c r="P44" s="126">
        <v>44389</v>
      </c>
      <c r="Q44" s="7"/>
    </row>
    <row r="45" spans="1:17" s="8" customFormat="1" ht="31.5" customHeight="1">
      <c r="A45" s="705"/>
      <c r="B45" s="712"/>
      <c r="C45" s="53" t="s">
        <v>58</v>
      </c>
      <c r="D45" s="59">
        <v>515949</v>
      </c>
      <c r="E45" s="29">
        <v>53943</v>
      </c>
      <c r="F45" s="29">
        <v>43626</v>
      </c>
      <c r="G45" s="29">
        <v>41838</v>
      </c>
      <c r="H45" s="29">
        <v>41838</v>
      </c>
      <c r="I45" s="29">
        <v>41838</v>
      </c>
      <c r="J45" s="29">
        <v>41838</v>
      </c>
      <c r="K45" s="29">
        <v>41838</v>
      </c>
      <c r="L45" s="29">
        <v>41838</v>
      </c>
      <c r="M45" s="29">
        <v>41838</v>
      </c>
      <c r="N45" s="29">
        <v>41838</v>
      </c>
      <c r="O45" s="29">
        <v>41838</v>
      </c>
      <c r="P45" s="125">
        <v>41838</v>
      </c>
      <c r="Q45" s="7"/>
    </row>
    <row r="46" spans="1:17" s="8" customFormat="1" ht="18" customHeight="1">
      <c r="A46" s="705"/>
      <c r="B46" s="707">
        <v>75019</v>
      </c>
      <c r="C46" s="9" t="s">
        <v>67</v>
      </c>
      <c r="D46" s="25">
        <f>SUM(D47)</f>
        <v>258716</v>
      </c>
      <c r="E46" s="25">
        <f aca="true" t="shared" si="16" ref="E46:P46">SUM(E47)</f>
        <v>0</v>
      </c>
      <c r="F46" s="25">
        <f t="shared" si="16"/>
        <v>18726</v>
      </c>
      <c r="G46" s="25">
        <f t="shared" si="16"/>
        <v>23999</v>
      </c>
      <c r="H46" s="25">
        <f t="shared" si="16"/>
        <v>23999</v>
      </c>
      <c r="I46" s="25">
        <f t="shared" si="16"/>
        <v>23999</v>
      </c>
      <c r="J46" s="25">
        <f t="shared" si="16"/>
        <v>23999</v>
      </c>
      <c r="K46" s="25">
        <f t="shared" si="16"/>
        <v>23999</v>
      </c>
      <c r="L46" s="25">
        <f t="shared" si="16"/>
        <v>23999</v>
      </c>
      <c r="M46" s="25">
        <f t="shared" si="16"/>
        <v>23999</v>
      </c>
      <c r="N46" s="25">
        <f t="shared" si="16"/>
        <v>23999</v>
      </c>
      <c r="O46" s="25">
        <f t="shared" si="16"/>
        <v>23999</v>
      </c>
      <c r="P46" s="40">
        <f t="shared" si="16"/>
        <v>23999</v>
      </c>
      <c r="Q46" s="7"/>
    </row>
    <row r="47" spans="1:17" s="8" customFormat="1" ht="22.5" customHeight="1">
      <c r="A47" s="705"/>
      <c r="B47" s="711"/>
      <c r="C47" s="53" t="s">
        <v>105</v>
      </c>
      <c r="D47" s="59">
        <v>258716</v>
      </c>
      <c r="E47" s="77">
        <f>SUM(E48)</f>
        <v>0</v>
      </c>
      <c r="F47" s="77">
        <f aca="true" t="shared" si="17" ref="F47:P47">SUM(F48)</f>
        <v>18726</v>
      </c>
      <c r="G47" s="77">
        <f t="shared" si="17"/>
        <v>23999</v>
      </c>
      <c r="H47" s="77">
        <f t="shared" si="17"/>
        <v>23999</v>
      </c>
      <c r="I47" s="77">
        <f t="shared" si="17"/>
        <v>23999</v>
      </c>
      <c r="J47" s="77">
        <f t="shared" si="17"/>
        <v>23999</v>
      </c>
      <c r="K47" s="77">
        <f t="shared" si="17"/>
        <v>23999</v>
      </c>
      <c r="L47" s="77">
        <f t="shared" si="17"/>
        <v>23999</v>
      </c>
      <c r="M47" s="77">
        <f t="shared" si="17"/>
        <v>23999</v>
      </c>
      <c r="N47" s="77">
        <f t="shared" si="17"/>
        <v>23999</v>
      </c>
      <c r="O47" s="77">
        <f t="shared" si="17"/>
        <v>23999</v>
      </c>
      <c r="P47" s="135">
        <f t="shared" si="17"/>
        <v>23999</v>
      </c>
      <c r="Q47" s="7"/>
    </row>
    <row r="48" spans="1:17" s="8" customFormat="1" ht="22.5" customHeight="1">
      <c r="A48" s="705"/>
      <c r="B48" s="712"/>
      <c r="C48" s="53" t="s">
        <v>86</v>
      </c>
      <c r="D48" s="61">
        <v>258716</v>
      </c>
      <c r="E48" s="78">
        <v>0</v>
      </c>
      <c r="F48" s="78">
        <v>18726</v>
      </c>
      <c r="G48" s="78">
        <v>23999</v>
      </c>
      <c r="H48" s="78">
        <v>23999</v>
      </c>
      <c r="I48" s="78">
        <v>23999</v>
      </c>
      <c r="J48" s="78">
        <v>23999</v>
      </c>
      <c r="K48" s="78">
        <v>23999</v>
      </c>
      <c r="L48" s="78">
        <v>23999</v>
      </c>
      <c r="M48" s="78">
        <v>23999</v>
      </c>
      <c r="N48" s="78">
        <v>23999</v>
      </c>
      <c r="O48" s="78">
        <v>23999</v>
      </c>
      <c r="P48" s="136">
        <v>23999</v>
      </c>
      <c r="Q48" s="7"/>
    </row>
    <row r="49" spans="1:17" s="8" customFormat="1" ht="18" customHeight="1">
      <c r="A49" s="705"/>
      <c r="B49" s="707">
        <v>75020</v>
      </c>
      <c r="C49" s="9" t="s">
        <v>17</v>
      </c>
      <c r="D49" s="22">
        <f>SUM(D50)</f>
        <v>5322026</v>
      </c>
      <c r="E49" s="22">
        <f aca="true" t="shared" si="18" ref="E49:P50">SUM(E50)</f>
        <v>587497</v>
      </c>
      <c r="F49" s="22">
        <f t="shared" si="18"/>
        <v>418794</v>
      </c>
      <c r="G49" s="22">
        <f t="shared" si="18"/>
        <v>431574</v>
      </c>
      <c r="H49" s="22">
        <f t="shared" si="18"/>
        <v>431574</v>
      </c>
      <c r="I49" s="22">
        <f t="shared" si="18"/>
        <v>431574</v>
      </c>
      <c r="J49" s="22">
        <f t="shared" si="18"/>
        <v>431574</v>
      </c>
      <c r="K49" s="22">
        <f t="shared" si="18"/>
        <v>431574</v>
      </c>
      <c r="L49" s="22">
        <f t="shared" si="18"/>
        <v>431574</v>
      </c>
      <c r="M49" s="22">
        <f t="shared" si="18"/>
        <v>431574</v>
      </c>
      <c r="N49" s="22">
        <f t="shared" si="18"/>
        <v>431574</v>
      </c>
      <c r="O49" s="22">
        <f t="shared" si="18"/>
        <v>431574</v>
      </c>
      <c r="P49" s="51">
        <f t="shared" si="18"/>
        <v>431569</v>
      </c>
      <c r="Q49" s="7"/>
    </row>
    <row r="50" spans="1:17" s="8" customFormat="1" ht="15.75" customHeight="1">
      <c r="A50" s="705"/>
      <c r="B50" s="711"/>
      <c r="C50" s="53" t="s">
        <v>97</v>
      </c>
      <c r="D50" s="79">
        <f>SUM(D51)</f>
        <v>5322026</v>
      </c>
      <c r="E50" s="79">
        <f t="shared" si="18"/>
        <v>587497</v>
      </c>
      <c r="F50" s="79">
        <f t="shared" si="18"/>
        <v>418794</v>
      </c>
      <c r="G50" s="79">
        <f t="shared" si="18"/>
        <v>431574</v>
      </c>
      <c r="H50" s="79">
        <f t="shared" si="18"/>
        <v>431574</v>
      </c>
      <c r="I50" s="79">
        <f t="shared" si="18"/>
        <v>431574</v>
      </c>
      <c r="J50" s="79">
        <f t="shared" si="18"/>
        <v>431574</v>
      </c>
      <c r="K50" s="79">
        <f t="shared" si="18"/>
        <v>431574</v>
      </c>
      <c r="L50" s="79">
        <f t="shared" si="18"/>
        <v>431574</v>
      </c>
      <c r="M50" s="79">
        <f t="shared" si="18"/>
        <v>431574</v>
      </c>
      <c r="N50" s="79">
        <f t="shared" si="18"/>
        <v>431574</v>
      </c>
      <c r="O50" s="79">
        <f t="shared" si="18"/>
        <v>431574</v>
      </c>
      <c r="P50" s="137">
        <f t="shared" si="18"/>
        <v>431569</v>
      </c>
      <c r="Q50" s="7"/>
    </row>
    <row r="51" spans="1:17" s="8" customFormat="1" ht="18.75" customHeight="1">
      <c r="A51" s="705"/>
      <c r="B51" s="712"/>
      <c r="C51" s="53" t="s">
        <v>108</v>
      </c>
      <c r="D51" s="80">
        <f>SUM(E51:P51)</f>
        <v>5322026</v>
      </c>
      <c r="E51" s="64">
        <v>587497</v>
      </c>
      <c r="F51" s="64">
        <v>418794</v>
      </c>
      <c r="G51" s="64">
        <v>431574</v>
      </c>
      <c r="H51" s="64">
        <v>431574</v>
      </c>
      <c r="I51" s="64">
        <v>431574</v>
      </c>
      <c r="J51" s="64">
        <v>431574</v>
      </c>
      <c r="K51" s="64">
        <v>431574</v>
      </c>
      <c r="L51" s="64">
        <v>431574</v>
      </c>
      <c r="M51" s="64">
        <v>431574</v>
      </c>
      <c r="N51" s="64">
        <v>431574</v>
      </c>
      <c r="O51" s="64">
        <v>431574</v>
      </c>
      <c r="P51" s="126">
        <v>431569</v>
      </c>
      <c r="Q51" s="7"/>
    </row>
    <row r="52" spans="1:17" s="8" customFormat="1" ht="30.75" customHeight="1">
      <c r="A52" s="705"/>
      <c r="B52" s="712"/>
      <c r="C52" s="53" t="s">
        <v>58</v>
      </c>
      <c r="D52" s="79">
        <v>3969066</v>
      </c>
      <c r="E52" s="29">
        <v>445172</v>
      </c>
      <c r="F52" s="29">
        <v>362991</v>
      </c>
      <c r="G52" s="29">
        <v>316091</v>
      </c>
      <c r="H52" s="29">
        <v>316091</v>
      </c>
      <c r="I52" s="29">
        <v>316091</v>
      </c>
      <c r="J52" s="29">
        <v>316091</v>
      </c>
      <c r="K52" s="29">
        <v>316091</v>
      </c>
      <c r="L52" s="29">
        <v>316091</v>
      </c>
      <c r="M52" s="29">
        <v>316091</v>
      </c>
      <c r="N52" s="29">
        <v>316091</v>
      </c>
      <c r="O52" s="29">
        <v>316091</v>
      </c>
      <c r="P52" s="125">
        <v>316084</v>
      </c>
      <c r="Q52" s="7"/>
    </row>
    <row r="53" spans="1:17" s="8" customFormat="1" ht="18.75" customHeight="1">
      <c r="A53" s="705"/>
      <c r="B53" s="712"/>
      <c r="C53" s="53" t="s">
        <v>59</v>
      </c>
      <c r="D53" s="80">
        <v>177000</v>
      </c>
      <c r="E53" s="64">
        <v>0</v>
      </c>
      <c r="F53" s="64">
        <v>0</v>
      </c>
      <c r="G53" s="64">
        <v>0</v>
      </c>
      <c r="H53" s="64">
        <v>0</v>
      </c>
      <c r="I53" s="64">
        <v>73000</v>
      </c>
      <c r="J53" s="64">
        <v>0</v>
      </c>
      <c r="K53" s="64">
        <v>72000</v>
      </c>
      <c r="L53" s="64">
        <v>0</v>
      </c>
      <c r="M53" s="64">
        <v>0</v>
      </c>
      <c r="N53" s="64">
        <v>7000</v>
      </c>
      <c r="O53" s="64">
        <v>25000</v>
      </c>
      <c r="P53" s="126">
        <v>0</v>
      </c>
      <c r="Q53" s="7"/>
    </row>
    <row r="54" spans="1:17" s="8" customFormat="1" ht="18.75" customHeight="1">
      <c r="A54" s="705"/>
      <c r="B54" s="707">
        <v>75045</v>
      </c>
      <c r="C54" s="9" t="s">
        <v>18</v>
      </c>
      <c r="D54" s="25">
        <f>SUM(D55)</f>
        <v>38000</v>
      </c>
      <c r="E54" s="25">
        <f>SUM(E55)</f>
        <v>269</v>
      </c>
      <c r="F54" s="25">
        <f aca="true" t="shared" si="19" ref="F54:P54">SUM(F55)</f>
        <v>228</v>
      </c>
      <c r="G54" s="25">
        <f t="shared" si="19"/>
        <v>3751</v>
      </c>
      <c r="H54" s="25">
        <f t="shared" si="19"/>
        <v>3751</v>
      </c>
      <c r="I54" s="25">
        <f t="shared" si="19"/>
        <v>3751</v>
      </c>
      <c r="J54" s="25">
        <f t="shared" si="19"/>
        <v>3751</v>
      </c>
      <c r="K54" s="25">
        <f t="shared" si="19"/>
        <v>3751</v>
      </c>
      <c r="L54" s="25">
        <f t="shared" si="19"/>
        <v>3751</v>
      </c>
      <c r="M54" s="25">
        <f t="shared" si="19"/>
        <v>3751</v>
      </c>
      <c r="N54" s="25">
        <f t="shared" si="19"/>
        <v>3751</v>
      </c>
      <c r="O54" s="25">
        <f t="shared" si="19"/>
        <v>3751</v>
      </c>
      <c r="P54" s="40">
        <f t="shared" si="19"/>
        <v>3744</v>
      </c>
      <c r="Q54" s="7"/>
    </row>
    <row r="55" spans="1:17" s="8" customFormat="1" ht="24" customHeight="1">
      <c r="A55" s="705"/>
      <c r="B55" s="711"/>
      <c r="C55" s="53" t="s">
        <v>107</v>
      </c>
      <c r="D55" s="59">
        <f>SUM(D56)</f>
        <v>38000</v>
      </c>
      <c r="E55" s="59">
        <f>SUM(E56)</f>
        <v>269</v>
      </c>
      <c r="F55" s="59">
        <f aca="true" t="shared" si="20" ref="F55:P55">SUM(F56)</f>
        <v>228</v>
      </c>
      <c r="G55" s="59">
        <f t="shared" si="20"/>
        <v>3751</v>
      </c>
      <c r="H55" s="59">
        <f t="shared" si="20"/>
        <v>3751</v>
      </c>
      <c r="I55" s="59">
        <f t="shared" si="20"/>
        <v>3751</v>
      </c>
      <c r="J55" s="59">
        <f t="shared" si="20"/>
        <v>3751</v>
      </c>
      <c r="K55" s="59">
        <f t="shared" si="20"/>
        <v>3751</v>
      </c>
      <c r="L55" s="59">
        <f t="shared" si="20"/>
        <v>3751</v>
      </c>
      <c r="M55" s="59">
        <f t="shared" si="20"/>
        <v>3751</v>
      </c>
      <c r="N55" s="59">
        <f t="shared" si="20"/>
        <v>3751</v>
      </c>
      <c r="O55" s="59">
        <f t="shared" si="20"/>
        <v>3751</v>
      </c>
      <c r="P55" s="134">
        <f t="shared" si="20"/>
        <v>3744</v>
      </c>
      <c r="Q55" s="7"/>
    </row>
    <row r="56" spans="1:17" s="8" customFormat="1" ht="20.25" customHeight="1">
      <c r="A56" s="705"/>
      <c r="B56" s="712"/>
      <c r="C56" s="53" t="s">
        <v>106</v>
      </c>
      <c r="D56" s="75">
        <v>38000</v>
      </c>
      <c r="E56" s="78">
        <v>269</v>
      </c>
      <c r="F56" s="78">
        <v>228</v>
      </c>
      <c r="G56" s="78">
        <v>3751</v>
      </c>
      <c r="H56" s="78">
        <v>3751</v>
      </c>
      <c r="I56" s="78">
        <v>3751</v>
      </c>
      <c r="J56" s="78">
        <v>3751</v>
      </c>
      <c r="K56" s="78">
        <v>3751</v>
      </c>
      <c r="L56" s="78">
        <v>3751</v>
      </c>
      <c r="M56" s="78">
        <v>3751</v>
      </c>
      <c r="N56" s="78">
        <v>3751</v>
      </c>
      <c r="O56" s="78">
        <v>3751</v>
      </c>
      <c r="P56" s="136">
        <v>3744</v>
      </c>
      <c r="Q56" s="7"/>
    </row>
    <row r="57" spans="1:17" s="12" customFormat="1" ht="22.5" customHeight="1">
      <c r="A57" s="705"/>
      <c r="B57" s="712"/>
      <c r="C57" s="53" t="s">
        <v>58</v>
      </c>
      <c r="D57" s="59">
        <v>25988</v>
      </c>
      <c r="E57" s="29">
        <v>0</v>
      </c>
      <c r="F57" s="29">
        <v>0</v>
      </c>
      <c r="G57" s="29">
        <v>5200</v>
      </c>
      <c r="H57" s="29">
        <v>5200</v>
      </c>
      <c r="I57" s="29">
        <v>5200</v>
      </c>
      <c r="J57" s="29">
        <v>5200</v>
      </c>
      <c r="K57" s="29">
        <v>5188</v>
      </c>
      <c r="L57" s="29">
        <v>0</v>
      </c>
      <c r="M57" s="29">
        <v>0</v>
      </c>
      <c r="N57" s="29">
        <v>0</v>
      </c>
      <c r="O57" s="29">
        <v>0</v>
      </c>
      <c r="P57" s="125">
        <v>0</v>
      </c>
      <c r="Q57" s="11"/>
    </row>
    <row r="58" spans="1:17" s="8" customFormat="1" ht="36" customHeight="1">
      <c r="A58" s="705"/>
      <c r="B58" s="707">
        <v>75075</v>
      </c>
      <c r="C58" s="9" t="s">
        <v>68</v>
      </c>
      <c r="D58" s="25">
        <f>SUM(E58:P58)</f>
        <v>120000</v>
      </c>
      <c r="E58" s="25">
        <f>SUM(E59)</f>
        <v>10451</v>
      </c>
      <c r="F58" s="25">
        <f aca="true" t="shared" si="21" ref="F58:P58">SUM(F59)</f>
        <v>5533</v>
      </c>
      <c r="G58" s="25">
        <f t="shared" si="21"/>
        <v>10402</v>
      </c>
      <c r="H58" s="25">
        <f t="shared" si="21"/>
        <v>10402</v>
      </c>
      <c r="I58" s="25">
        <f t="shared" si="21"/>
        <v>10402</v>
      </c>
      <c r="J58" s="25">
        <f t="shared" si="21"/>
        <v>10402</v>
      </c>
      <c r="K58" s="25">
        <f t="shared" si="21"/>
        <v>10402</v>
      </c>
      <c r="L58" s="25">
        <f t="shared" si="21"/>
        <v>10402</v>
      </c>
      <c r="M58" s="25">
        <f t="shared" si="21"/>
        <v>10402</v>
      </c>
      <c r="N58" s="25">
        <f t="shared" si="21"/>
        <v>10402</v>
      </c>
      <c r="O58" s="25">
        <f t="shared" si="21"/>
        <v>10402</v>
      </c>
      <c r="P58" s="40">
        <f t="shared" si="21"/>
        <v>10398</v>
      </c>
      <c r="Q58" s="7"/>
    </row>
    <row r="59" spans="1:17" s="27" customFormat="1" ht="18.75" customHeight="1">
      <c r="A59" s="705"/>
      <c r="B59" s="711"/>
      <c r="C59" s="53" t="s">
        <v>107</v>
      </c>
      <c r="D59" s="59">
        <v>120000</v>
      </c>
      <c r="E59" s="59">
        <f>SUM(E60)</f>
        <v>10451</v>
      </c>
      <c r="F59" s="59">
        <f aca="true" t="shared" si="22" ref="F59:P59">SUM(F60)</f>
        <v>5533</v>
      </c>
      <c r="G59" s="59">
        <f t="shared" si="22"/>
        <v>10402</v>
      </c>
      <c r="H59" s="59">
        <f t="shared" si="22"/>
        <v>10402</v>
      </c>
      <c r="I59" s="59">
        <f t="shared" si="22"/>
        <v>10402</v>
      </c>
      <c r="J59" s="59">
        <f t="shared" si="22"/>
        <v>10402</v>
      </c>
      <c r="K59" s="59">
        <f t="shared" si="22"/>
        <v>10402</v>
      </c>
      <c r="L59" s="59">
        <f t="shared" si="22"/>
        <v>10402</v>
      </c>
      <c r="M59" s="59">
        <f t="shared" si="22"/>
        <v>10402</v>
      </c>
      <c r="N59" s="59">
        <f t="shared" si="22"/>
        <v>10402</v>
      </c>
      <c r="O59" s="59">
        <f t="shared" si="22"/>
        <v>10402</v>
      </c>
      <c r="P59" s="134">
        <f t="shared" si="22"/>
        <v>10398</v>
      </c>
      <c r="Q59" s="26"/>
    </row>
    <row r="60" spans="1:17" s="8" customFormat="1" ht="19.5" customHeight="1" thickBot="1">
      <c r="A60" s="706"/>
      <c r="B60" s="713"/>
      <c r="C60" s="161" t="s">
        <v>109</v>
      </c>
      <c r="D60" s="182">
        <v>120000</v>
      </c>
      <c r="E60" s="167">
        <v>10451</v>
      </c>
      <c r="F60" s="167">
        <v>5533</v>
      </c>
      <c r="G60" s="167">
        <v>10402</v>
      </c>
      <c r="H60" s="167">
        <v>10402</v>
      </c>
      <c r="I60" s="167">
        <v>10402</v>
      </c>
      <c r="J60" s="167">
        <v>10402</v>
      </c>
      <c r="K60" s="167">
        <v>10402</v>
      </c>
      <c r="L60" s="167">
        <v>10402</v>
      </c>
      <c r="M60" s="167">
        <v>10402</v>
      </c>
      <c r="N60" s="167">
        <v>10402</v>
      </c>
      <c r="O60" s="167">
        <v>10402</v>
      </c>
      <c r="P60" s="168">
        <v>10398</v>
      </c>
      <c r="Q60" s="7"/>
    </row>
    <row r="61" spans="1:17" s="6" customFormat="1" ht="31.5" customHeight="1">
      <c r="A61" s="704">
        <v>754</v>
      </c>
      <c r="B61" s="183"/>
      <c r="C61" s="157" t="s">
        <v>19</v>
      </c>
      <c r="D61" s="158">
        <f>SUM(E61:P61)</f>
        <v>5251382</v>
      </c>
      <c r="E61" s="158">
        <f>SUM(E62,E67,E70)</f>
        <v>723204</v>
      </c>
      <c r="F61" s="158">
        <f aca="true" t="shared" si="23" ref="F61:P61">SUM(F62,F67,F70)</f>
        <v>930000</v>
      </c>
      <c r="G61" s="158">
        <f t="shared" si="23"/>
        <v>603500</v>
      </c>
      <c r="H61" s="158">
        <f t="shared" si="23"/>
        <v>351500</v>
      </c>
      <c r="I61" s="158">
        <f t="shared" si="23"/>
        <v>351500</v>
      </c>
      <c r="J61" s="158">
        <f t="shared" si="23"/>
        <v>325500</v>
      </c>
      <c r="K61" s="158">
        <f t="shared" si="23"/>
        <v>338678</v>
      </c>
      <c r="L61" s="158">
        <f t="shared" si="23"/>
        <v>321500</v>
      </c>
      <c r="M61" s="158">
        <f t="shared" si="23"/>
        <v>331500</v>
      </c>
      <c r="N61" s="158">
        <f t="shared" si="23"/>
        <v>331500</v>
      </c>
      <c r="O61" s="158">
        <f t="shared" si="23"/>
        <v>321500</v>
      </c>
      <c r="P61" s="169">
        <f t="shared" si="23"/>
        <v>321500</v>
      </c>
      <c r="Q61" s="5"/>
    </row>
    <row r="62" spans="1:17" s="8" customFormat="1" ht="33.75" customHeight="1">
      <c r="A62" s="705"/>
      <c r="B62" s="707">
        <v>75411</v>
      </c>
      <c r="C62" s="9" t="s">
        <v>20</v>
      </c>
      <c r="D62" s="25">
        <v>5222382</v>
      </c>
      <c r="E62" s="25">
        <v>723204</v>
      </c>
      <c r="F62" s="25">
        <v>930000</v>
      </c>
      <c r="G62" s="25">
        <v>602000</v>
      </c>
      <c r="H62" s="25">
        <v>350000</v>
      </c>
      <c r="I62" s="25">
        <v>350000</v>
      </c>
      <c r="J62" s="25">
        <v>310000</v>
      </c>
      <c r="K62" s="25">
        <v>337178</v>
      </c>
      <c r="L62" s="25">
        <v>320000</v>
      </c>
      <c r="M62" s="25">
        <v>330000</v>
      </c>
      <c r="N62" s="25">
        <v>330000</v>
      </c>
      <c r="O62" s="25">
        <v>320000</v>
      </c>
      <c r="P62" s="40">
        <v>320000</v>
      </c>
      <c r="Q62" s="7"/>
    </row>
    <row r="63" spans="1:17" s="12" customFormat="1" ht="33" customHeight="1">
      <c r="A63" s="705"/>
      <c r="B63" s="711"/>
      <c r="C63" s="81" t="s">
        <v>112</v>
      </c>
      <c r="D63" s="63">
        <v>5222382</v>
      </c>
      <c r="E63" s="63">
        <v>723204</v>
      </c>
      <c r="F63" s="63">
        <v>930000</v>
      </c>
      <c r="G63" s="63">
        <v>602000</v>
      </c>
      <c r="H63" s="63">
        <v>350000</v>
      </c>
      <c r="I63" s="63">
        <v>350000</v>
      </c>
      <c r="J63" s="63">
        <v>310000</v>
      </c>
      <c r="K63" s="63">
        <v>337178</v>
      </c>
      <c r="L63" s="63">
        <v>320000</v>
      </c>
      <c r="M63" s="63">
        <v>330000</v>
      </c>
      <c r="N63" s="63">
        <v>330000</v>
      </c>
      <c r="O63" s="63">
        <v>320000</v>
      </c>
      <c r="P63" s="128">
        <v>320000</v>
      </c>
      <c r="Q63" s="11"/>
    </row>
    <row r="64" spans="1:17" s="12" customFormat="1" ht="21" customHeight="1">
      <c r="A64" s="705"/>
      <c r="B64" s="712"/>
      <c r="C64" s="82" t="s">
        <v>110</v>
      </c>
      <c r="D64" s="83">
        <v>3990382</v>
      </c>
      <c r="E64" s="78">
        <v>323204</v>
      </c>
      <c r="F64" s="78">
        <v>350000</v>
      </c>
      <c r="G64" s="78">
        <v>350000</v>
      </c>
      <c r="H64" s="78">
        <v>350000</v>
      </c>
      <c r="I64" s="78">
        <v>350000</v>
      </c>
      <c r="J64" s="78">
        <v>310000</v>
      </c>
      <c r="K64" s="78">
        <v>337178</v>
      </c>
      <c r="L64" s="78">
        <v>320000</v>
      </c>
      <c r="M64" s="78">
        <v>330000</v>
      </c>
      <c r="N64" s="78">
        <v>330000</v>
      </c>
      <c r="O64" s="78">
        <v>320000</v>
      </c>
      <c r="P64" s="136">
        <v>320000</v>
      </c>
      <c r="Q64" s="11"/>
    </row>
    <row r="65" spans="1:17" s="12" customFormat="1" ht="32.25" customHeight="1">
      <c r="A65" s="705"/>
      <c r="B65" s="712"/>
      <c r="C65" s="53" t="s">
        <v>58</v>
      </c>
      <c r="D65" s="59">
        <v>3160421</v>
      </c>
      <c r="E65" s="29">
        <v>285594</v>
      </c>
      <c r="F65" s="29">
        <v>440590</v>
      </c>
      <c r="G65" s="29">
        <v>245000</v>
      </c>
      <c r="H65" s="29">
        <v>245000</v>
      </c>
      <c r="I65" s="29">
        <v>245000</v>
      </c>
      <c r="J65" s="29">
        <v>245000</v>
      </c>
      <c r="K65" s="29">
        <v>245000</v>
      </c>
      <c r="L65" s="29">
        <v>245000</v>
      </c>
      <c r="M65" s="29">
        <v>245000</v>
      </c>
      <c r="N65" s="29">
        <v>245000</v>
      </c>
      <c r="O65" s="29">
        <v>245000</v>
      </c>
      <c r="P65" s="125">
        <v>229237</v>
      </c>
      <c r="Q65" s="11"/>
    </row>
    <row r="66" spans="1:17" s="12" customFormat="1" ht="21.75" customHeight="1">
      <c r="A66" s="705"/>
      <c r="B66" s="712"/>
      <c r="C66" s="81" t="s">
        <v>111</v>
      </c>
      <c r="D66" s="76">
        <v>1232000</v>
      </c>
      <c r="E66" s="57">
        <v>400000</v>
      </c>
      <c r="F66" s="78">
        <v>580000</v>
      </c>
      <c r="G66" s="78">
        <v>252000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136">
        <v>0</v>
      </c>
      <c r="Q66" s="11"/>
    </row>
    <row r="67" spans="1:17" s="8" customFormat="1" ht="21.75" customHeight="1">
      <c r="A67" s="705"/>
      <c r="B67" s="707">
        <v>75412</v>
      </c>
      <c r="C67" s="9" t="s">
        <v>69</v>
      </c>
      <c r="D67" s="67">
        <f>SUM(E67:P67)</f>
        <v>15000</v>
      </c>
      <c r="E67" s="67">
        <f>SUM(E68)</f>
        <v>0</v>
      </c>
      <c r="F67" s="67">
        <f aca="true" t="shared" si="24" ref="F67:P68">SUM(F68)</f>
        <v>0</v>
      </c>
      <c r="G67" s="67">
        <f t="shared" si="24"/>
        <v>1500</v>
      </c>
      <c r="H67" s="67">
        <f t="shared" si="24"/>
        <v>1500</v>
      </c>
      <c r="I67" s="67">
        <f t="shared" si="24"/>
        <v>1500</v>
      </c>
      <c r="J67" s="67">
        <f t="shared" si="24"/>
        <v>1500</v>
      </c>
      <c r="K67" s="67">
        <f t="shared" si="24"/>
        <v>1500</v>
      </c>
      <c r="L67" s="67">
        <f t="shared" si="24"/>
        <v>1500</v>
      </c>
      <c r="M67" s="67">
        <f t="shared" si="24"/>
        <v>1500</v>
      </c>
      <c r="N67" s="67">
        <f t="shared" si="24"/>
        <v>1500</v>
      </c>
      <c r="O67" s="67">
        <f t="shared" si="24"/>
        <v>1500</v>
      </c>
      <c r="P67" s="130">
        <f t="shared" si="24"/>
        <v>1500</v>
      </c>
      <c r="Q67" s="7"/>
    </row>
    <row r="68" spans="1:17" s="8" customFormat="1" ht="16.5" customHeight="1">
      <c r="A68" s="705"/>
      <c r="B68" s="711"/>
      <c r="C68" s="53" t="s">
        <v>105</v>
      </c>
      <c r="D68" s="63">
        <v>15000</v>
      </c>
      <c r="E68" s="29">
        <f>SUM(E69)</f>
        <v>0</v>
      </c>
      <c r="F68" s="29">
        <f t="shared" si="24"/>
        <v>0</v>
      </c>
      <c r="G68" s="29">
        <f t="shared" si="24"/>
        <v>1500</v>
      </c>
      <c r="H68" s="29">
        <f t="shared" si="24"/>
        <v>1500</v>
      </c>
      <c r="I68" s="29">
        <f t="shared" si="24"/>
        <v>1500</v>
      </c>
      <c r="J68" s="29">
        <f t="shared" si="24"/>
        <v>1500</v>
      </c>
      <c r="K68" s="29">
        <f t="shared" si="24"/>
        <v>1500</v>
      </c>
      <c r="L68" s="29">
        <f t="shared" si="24"/>
        <v>1500</v>
      </c>
      <c r="M68" s="29">
        <f t="shared" si="24"/>
        <v>1500</v>
      </c>
      <c r="N68" s="29">
        <f t="shared" si="24"/>
        <v>1500</v>
      </c>
      <c r="O68" s="29">
        <f t="shared" si="24"/>
        <v>1500</v>
      </c>
      <c r="P68" s="125">
        <f t="shared" si="24"/>
        <v>1500</v>
      </c>
      <c r="Q68" s="7"/>
    </row>
    <row r="69" spans="1:17" s="8" customFormat="1" ht="16.5" customHeight="1">
      <c r="A69" s="705"/>
      <c r="B69" s="712"/>
      <c r="C69" s="53" t="s">
        <v>86</v>
      </c>
      <c r="D69" s="80">
        <v>15000</v>
      </c>
      <c r="E69" s="64">
        <v>0</v>
      </c>
      <c r="F69" s="64">
        <v>0</v>
      </c>
      <c r="G69" s="64">
        <v>1500</v>
      </c>
      <c r="H69" s="64">
        <v>1500</v>
      </c>
      <c r="I69" s="64">
        <v>1500</v>
      </c>
      <c r="J69" s="64">
        <v>1500</v>
      </c>
      <c r="K69" s="64">
        <v>1500</v>
      </c>
      <c r="L69" s="64">
        <v>1500</v>
      </c>
      <c r="M69" s="64">
        <v>1500</v>
      </c>
      <c r="N69" s="64">
        <v>1500</v>
      </c>
      <c r="O69" s="64">
        <v>1500</v>
      </c>
      <c r="P69" s="126">
        <v>1500</v>
      </c>
      <c r="Q69" s="7"/>
    </row>
    <row r="70" spans="1:17" s="8" customFormat="1" ht="26.25" customHeight="1">
      <c r="A70" s="705"/>
      <c r="B70" s="707">
        <v>75414</v>
      </c>
      <c r="C70" s="9" t="s">
        <v>21</v>
      </c>
      <c r="D70" s="22">
        <f>SUM(E70:P70)</f>
        <v>14000</v>
      </c>
      <c r="E70" s="22">
        <f>SUM(E71)</f>
        <v>0</v>
      </c>
      <c r="F70" s="22">
        <f aca="true" t="shared" si="25" ref="F70:P70">SUM(F71)</f>
        <v>0</v>
      </c>
      <c r="G70" s="22">
        <f t="shared" si="25"/>
        <v>0</v>
      </c>
      <c r="H70" s="22">
        <f t="shared" si="25"/>
        <v>0</v>
      </c>
      <c r="I70" s="22">
        <f t="shared" si="25"/>
        <v>0</v>
      </c>
      <c r="J70" s="22">
        <f t="shared" si="25"/>
        <v>14000</v>
      </c>
      <c r="K70" s="22">
        <f t="shared" si="25"/>
        <v>0</v>
      </c>
      <c r="L70" s="22">
        <f t="shared" si="25"/>
        <v>0</v>
      </c>
      <c r="M70" s="22">
        <f t="shared" si="25"/>
        <v>0</v>
      </c>
      <c r="N70" s="22">
        <f t="shared" si="25"/>
        <v>0</v>
      </c>
      <c r="O70" s="22">
        <f t="shared" si="25"/>
        <v>0</v>
      </c>
      <c r="P70" s="51">
        <f t="shared" si="25"/>
        <v>0</v>
      </c>
      <c r="Q70" s="7"/>
    </row>
    <row r="71" spans="1:20" s="8" customFormat="1" ht="20.25" customHeight="1">
      <c r="A71" s="705"/>
      <c r="B71" s="711"/>
      <c r="C71" s="53" t="s">
        <v>105</v>
      </c>
      <c r="D71" s="63">
        <v>14000</v>
      </c>
      <c r="E71" s="29">
        <f>SUM(E72)</f>
        <v>0</v>
      </c>
      <c r="F71" s="29">
        <f aca="true" t="shared" si="26" ref="F71:P71">SUM(F72)</f>
        <v>0</v>
      </c>
      <c r="G71" s="29">
        <f t="shared" si="26"/>
        <v>0</v>
      </c>
      <c r="H71" s="29">
        <f t="shared" si="26"/>
        <v>0</v>
      </c>
      <c r="I71" s="29">
        <f t="shared" si="26"/>
        <v>0</v>
      </c>
      <c r="J71" s="29">
        <f t="shared" si="26"/>
        <v>14000</v>
      </c>
      <c r="K71" s="29">
        <f t="shared" si="26"/>
        <v>0</v>
      </c>
      <c r="L71" s="29">
        <f t="shared" si="26"/>
        <v>0</v>
      </c>
      <c r="M71" s="29">
        <f t="shared" si="26"/>
        <v>0</v>
      </c>
      <c r="N71" s="29">
        <f t="shared" si="26"/>
        <v>0</v>
      </c>
      <c r="O71" s="29">
        <f t="shared" si="26"/>
        <v>0</v>
      </c>
      <c r="P71" s="125">
        <f t="shared" si="26"/>
        <v>0</v>
      </c>
      <c r="Q71" s="7"/>
      <c r="T71" s="29"/>
    </row>
    <row r="72" spans="1:17" s="8" customFormat="1" ht="20.25" customHeight="1" thickBot="1">
      <c r="A72" s="706"/>
      <c r="B72" s="713"/>
      <c r="C72" s="161" t="s">
        <v>59</v>
      </c>
      <c r="D72" s="166">
        <v>14000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14000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8">
        <v>0</v>
      </c>
      <c r="Q72" s="7"/>
    </row>
    <row r="73" spans="1:17" s="6" customFormat="1" ht="63" customHeight="1">
      <c r="A73" s="704">
        <v>756</v>
      </c>
      <c r="B73" s="156"/>
      <c r="C73" s="157" t="s">
        <v>176</v>
      </c>
      <c r="D73" s="184">
        <v>640000</v>
      </c>
      <c r="E73" s="184">
        <f>SUM(E74)</f>
        <v>14073</v>
      </c>
      <c r="F73" s="184">
        <f aca="true" t="shared" si="27" ref="F73:P73">SUM(F74)</f>
        <v>118012</v>
      </c>
      <c r="G73" s="184">
        <f t="shared" si="27"/>
        <v>50792</v>
      </c>
      <c r="H73" s="184">
        <f t="shared" si="27"/>
        <v>50792</v>
      </c>
      <c r="I73" s="184">
        <f t="shared" si="27"/>
        <v>50792</v>
      </c>
      <c r="J73" s="184">
        <f t="shared" si="27"/>
        <v>50792</v>
      </c>
      <c r="K73" s="184">
        <f t="shared" si="27"/>
        <v>50792</v>
      </c>
      <c r="L73" s="184">
        <f t="shared" si="27"/>
        <v>50792</v>
      </c>
      <c r="M73" s="184">
        <f t="shared" si="27"/>
        <v>50792</v>
      </c>
      <c r="N73" s="184">
        <f t="shared" si="27"/>
        <v>50792</v>
      </c>
      <c r="O73" s="184">
        <f t="shared" si="27"/>
        <v>50792</v>
      </c>
      <c r="P73" s="185">
        <f t="shared" si="27"/>
        <v>50787</v>
      </c>
      <c r="Q73" s="5"/>
    </row>
    <row r="74" spans="1:17" s="8" customFormat="1" ht="50.25" customHeight="1">
      <c r="A74" s="721"/>
      <c r="B74" s="707">
        <v>75618</v>
      </c>
      <c r="C74" s="9" t="s">
        <v>177</v>
      </c>
      <c r="D74" s="84">
        <v>640000</v>
      </c>
      <c r="E74" s="13">
        <f>SUM(E75)</f>
        <v>14073</v>
      </c>
      <c r="F74" s="13">
        <f aca="true" t="shared" si="28" ref="F74:P74">SUM(F75)</f>
        <v>118012</v>
      </c>
      <c r="G74" s="13">
        <f t="shared" si="28"/>
        <v>50792</v>
      </c>
      <c r="H74" s="13">
        <f t="shared" si="28"/>
        <v>50792</v>
      </c>
      <c r="I74" s="13">
        <f t="shared" si="28"/>
        <v>50792</v>
      </c>
      <c r="J74" s="13">
        <f t="shared" si="28"/>
        <v>50792</v>
      </c>
      <c r="K74" s="13">
        <f t="shared" si="28"/>
        <v>50792</v>
      </c>
      <c r="L74" s="13">
        <f t="shared" si="28"/>
        <v>50792</v>
      </c>
      <c r="M74" s="13">
        <f t="shared" si="28"/>
        <v>50792</v>
      </c>
      <c r="N74" s="13">
        <f t="shared" si="28"/>
        <v>50792</v>
      </c>
      <c r="O74" s="13">
        <f t="shared" si="28"/>
        <v>50792</v>
      </c>
      <c r="P74" s="14">
        <f t="shared" si="28"/>
        <v>50787</v>
      </c>
      <c r="Q74" s="7"/>
    </row>
    <row r="75" spans="1:17" s="8" customFormat="1" ht="18.75" customHeight="1">
      <c r="A75" s="721"/>
      <c r="B75" s="711"/>
      <c r="C75" s="53" t="s">
        <v>105</v>
      </c>
      <c r="D75" s="85">
        <v>640000</v>
      </c>
      <c r="E75" s="29">
        <f>SUM(E76)</f>
        <v>14073</v>
      </c>
      <c r="F75" s="29">
        <f aca="true" t="shared" si="29" ref="F75:P75">SUM(F76)</f>
        <v>118012</v>
      </c>
      <c r="G75" s="29">
        <f t="shared" si="29"/>
        <v>50792</v>
      </c>
      <c r="H75" s="29">
        <f t="shared" si="29"/>
        <v>50792</v>
      </c>
      <c r="I75" s="29">
        <f t="shared" si="29"/>
        <v>50792</v>
      </c>
      <c r="J75" s="29">
        <f t="shared" si="29"/>
        <v>50792</v>
      </c>
      <c r="K75" s="29">
        <f t="shared" si="29"/>
        <v>50792</v>
      </c>
      <c r="L75" s="29">
        <f t="shared" si="29"/>
        <v>50792</v>
      </c>
      <c r="M75" s="29">
        <f t="shared" si="29"/>
        <v>50792</v>
      </c>
      <c r="N75" s="29">
        <f t="shared" si="29"/>
        <v>50792</v>
      </c>
      <c r="O75" s="29">
        <f t="shared" si="29"/>
        <v>50792</v>
      </c>
      <c r="P75" s="125">
        <f t="shared" si="29"/>
        <v>50787</v>
      </c>
      <c r="Q75" s="7"/>
    </row>
    <row r="76" spans="1:17" s="8" customFormat="1" ht="16.5" customHeight="1" thickBot="1">
      <c r="A76" s="722"/>
      <c r="B76" s="713"/>
      <c r="C76" s="161" t="s">
        <v>113</v>
      </c>
      <c r="D76" s="186">
        <v>640000</v>
      </c>
      <c r="E76" s="167">
        <v>14073</v>
      </c>
      <c r="F76" s="167">
        <v>118012</v>
      </c>
      <c r="G76" s="167">
        <v>50792</v>
      </c>
      <c r="H76" s="167">
        <v>50792</v>
      </c>
      <c r="I76" s="167">
        <v>50792</v>
      </c>
      <c r="J76" s="167">
        <v>50792</v>
      </c>
      <c r="K76" s="167">
        <v>50792</v>
      </c>
      <c r="L76" s="167">
        <v>50792</v>
      </c>
      <c r="M76" s="167">
        <v>50792</v>
      </c>
      <c r="N76" s="167">
        <v>50792</v>
      </c>
      <c r="O76" s="167">
        <v>50792</v>
      </c>
      <c r="P76" s="168">
        <v>50787</v>
      </c>
      <c r="Q76" s="7"/>
    </row>
    <row r="77" spans="1:17" s="4" customFormat="1" ht="49.5" customHeight="1" thickBot="1">
      <c r="A77" s="230" t="s">
        <v>0</v>
      </c>
      <c r="B77" s="231" t="s">
        <v>1</v>
      </c>
      <c r="C77" s="232" t="s">
        <v>87</v>
      </c>
      <c r="D77" s="231" t="s">
        <v>2</v>
      </c>
      <c r="E77" s="233" t="s">
        <v>42</v>
      </c>
      <c r="F77" s="231" t="s">
        <v>43</v>
      </c>
      <c r="G77" s="231" t="s">
        <v>44</v>
      </c>
      <c r="H77" s="231" t="s">
        <v>45</v>
      </c>
      <c r="I77" s="231" t="s">
        <v>46</v>
      </c>
      <c r="J77" s="231" t="s">
        <v>47</v>
      </c>
      <c r="K77" s="231" t="s">
        <v>48</v>
      </c>
      <c r="L77" s="231" t="s">
        <v>49</v>
      </c>
      <c r="M77" s="231" t="s">
        <v>50</v>
      </c>
      <c r="N77" s="231" t="s">
        <v>51</v>
      </c>
      <c r="O77" s="231" t="s">
        <v>52</v>
      </c>
      <c r="P77" s="234" t="s">
        <v>53</v>
      </c>
      <c r="Q77" s="3"/>
    </row>
    <row r="78" spans="1:17" s="6" customFormat="1" ht="21" customHeight="1">
      <c r="A78" s="704">
        <v>757</v>
      </c>
      <c r="B78" s="156"/>
      <c r="C78" s="157" t="s">
        <v>70</v>
      </c>
      <c r="D78" s="184">
        <f>SUM(D79)</f>
        <v>700000</v>
      </c>
      <c r="E78" s="184">
        <f aca="true" t="shared" si="30" ref="E78:P78">SUM(E79)</f>
        <v>37487</v>
      </c>
      <c r="F78" s="184">
        <f t="shared" si="30"/>
        <v>0</v>
      </c>
      <c r="G78" s="184">
        <f t="shared" si="30"/>
        <v>66252</v>
      </c>
      <c r="H78" s="184">
        <f t="shared" si="30"/>
        <v>66252</v>
      </c>
      <c r="I78" s="184">
        <f t="shared" si="30"/>
        <v>66252</v>
      </c>
      <c r="J78" s="184">
        <f t="shared" si="30"/>
        <v>66252</v>
      </c>
      <c r="K78" s="184">
        <f t="shared" si="30"/>
        <v>66252</v>
      </c>
      <c r="L78" s="184">
        <f t="shared" si="30"/>
        <v>66252</v>
      </c>
      <c r="M78" s="184">
        <f t="shared" si="30"/>
        <v>66252</v>
      </c>
      <c r="N78" s="184">
        <f t="shared" si="30"/>
        <v>66252</v>
      </c>
      <c r="O78" s="184">
        <f t="shared" si="30"/>
        <v>66252</v>
      </c>
      <c r="P78" s="185">
        <f t="shared" si="30"/>
        <v>66245</v>
      </c>
      <c r="Q78" s="5"/>
    </row>
    <row r="79" spans="1:17" s="8" customFormat="1" ht="52.5" customHeight="1">
      <c r="A79" s="721"/>
      <c r="B79" s="707">
        <v>75702</v>
      </c>
      <c r="C79" s="9" t="s">
        <v>71</v>
      </c>
      <c r="D79" s="87">
        <f>SUM(E79:P79)</f>
        <v>700000</v>
      </c>
      <c r="E79" s="13">
        <f>SUM(E80)</f>
        <v>37487</v>
      </c>
      <c r="F79" s="13">
        <f aca="true" t="shared" si="31" ref="F79:P81">SUM(F80)</f>
        <v>0</v>
      </c>
      <c r="G79" s="13">
        <f t="shared" si="31"/>
        <v>66252</v>
      </c>
      <c r="H79" s="13">
        <f t="shared" si="31"/>
        <v>66252</v>
      </c>
      <c r="I79" s="13">
        <f t="shared" si="31"/>
        <v>66252</v>
      </c>
      <c r="J79" s="13">
        <f t="shared" si="31"/>
        <v>66252</v>
      </c>
      <c r="K79" s="13">
        <f t="shared" si="31"/>
        <v>66252</v>
      </c>
      <c r="L79" s="13">
        <f t="shared" si="31"/>
        <v>66252</v>
      </c>
      <c r="M79" s="13">
        <f t="shared" si="31"/>
        <v>66252</v>
      </c>
      <c r="N79" s="13">
        <f t="shared" si="31"/>
        <v>66252</v>
      </c>
      <c r="O79" s="13">
        <f t="shared" si="31"/>
        <v>66252</v>
      </c>
      <c r="P79" s="14">
        <f t="shared" si="31"/>
        <v>66245</v>
      </c>
      <c r="Q79" s="7"/>
    </row>
    <row r="80" spans="1:17" s="8" customFormat="1" ht="18.75" customHeight="1">
      <c r="A80" s="721"/>
      <c r="B80" s="711"/>
      <c r="C80" s="53" t="s">
        <v>105</v>
      </c>
      <c r="D80" s="85">
        <v>700000</v>
      </c>
      <c r="E80" s="29">
        <f>SUM(E81)</f>
        <v>37487</v>
      </c>
      <c r="F80" s="29">
        <f t="shared" si="31"/>
        <v>0</v>
      </c>
      <c r="G80" s="29">
        <f t="shared" si="31"/>
        <v>66252</v>
      </c>
      <c r="H80" s="29">
        <f t="shared" si="31"/>
        <v>66252</v>
      </c>
      <c r="I80" s="29">
        <f t="shared" si="31"/>
        <v>66252</v>
      </c>
      <c r="J80" s="29">
        <f t="shared" si="31"/>
        <v>66252</v>
      </c>
      <c r="K80" s="29">
        <f t="shared" si="31"/>
        <v>66252</v>
      </c>
      <c r="L80" s="29">
        <f t="shared" si="31"/>
        <v>66252</v>
      </c>
      <c r="M80" s="29">
        <f t="shared" si="31"/>
        <v>66252</v>
      </c>
      <c r="N80" s="29">
        <f t="shared" si="31"/>
        <v>66252</v>
      </c>
      <c r="O80" s="29">
        <f t="shared" si="31"/>
        <v>66252</v>
      </c>
      <c r="P80" s="125">
        <f t="shared" si="31"/>
        <v>66245</v>
      </c>
      <c r="Q80" s="7"/>
    </row>
    <row r="81" spans="1:17" s="8" customFormat="1" ht="16.5" customHeight="1">
      <c r="A81" s="721"/>
      <c r="B81" s="712"/>
      <c r="C81" s="53" t="s">
        <v>113</v>
      </c>
      <c r="D81" s="86">
        <v>700000</v>
      </c>
      <c r="E81" s="64">
        <f>SUM(E82)</f>
        <v>37487</v>
      </c>
      <c r="F81" s="64">
        <f t="shared" si="31"/>
        <v>0</v>
      </c>
      <c r="G81" s="64">
        <f t="shared" si="31"/>
        <v>66252</v>
      </c>
      <c r="H81" s="64">
        <f t="shared" si="31"/>
        <v>66252</v>
      </c>
      <c r="I81" s="64">
        <f t="shared" si="31"/>
        <v>66252</v>
      </c>
      <c r="J81" s="64">
        <f t="shared" si="31"/>
        <v>66252</v>
      </c>
      <c r="K81" s="64">
        <f t="shared" si="31"/>
        <v>66252</v>
      </c>
      <c r="L81" s="64">
        <f t="shared" si="31"/>
        <v>66252</v>
      </c>
      <c r="M81" s="64">
        <f t="shared" si="31"/>
        <v>66252</v>
      </c>
      <c r="N81" s="64">
        <f t="shared" si="31"/>
        <v>66252</v>
      </c>
      <c r="O81" s="64">
        <f t="shared" si="31"/>
        <v>66252</v>
      </c>
      <c r="P81" s="126">
        <f t="shared" si="31"/>
        <v>66245</v>
      </c>
      <c r="Q81" s="7"/>
    </row>
    <row r="82" spans="1:17" s="8" customFormat="1" ht="17.25" customHeight="1" thickBot="1">
      <c r="A82" s="722"/>
      <c r="B82" s="713"/>
      <c r="C82" s="161" t="s">
        <v>114</v>
      </c>
      <c r="D82" s="187">
        <v>700000</v>
      </c>
      <c r="E82" s="180">
        <v>37487</v>
      </c>
      <c r="F82" s="180">
        <v>0</v>
      </c>
      <c r="G82" s="180">
        <v>66252</v>
      </c>
      <c r="H82" s="180">
        <v>66252</v>
      </c>
      <c r="I82" s="180">
        <v>66252</v>
      </c>
      <c r="J82" s="180">
        <v>66252</v>
      </c>
      <c r="K82" s="180">
        <v>66252</v>
      </c>
      <c r="L82" s="180">
        <v>66252</v>
      </c>
      <c r="M82" s="180">
        <v>66252</v>
      </c>
      <c r="N82" s="180">
        <v>66252</v>
      </c>
      <c r="O82" s="180">
        <v>66252</v>
      </c>
      <c r="P82" s="181">
        <v>66245</v>
      </c>
      <c r="Q82" s="7"/>
    </row>
    <row r="83" spans="1:17" s="44" customFormat="1" ht="19.5" customHeight="1">
      <c r="A83" s="720">
        <v>758</v>
      </c>
      <c r="B83" s="188"/>
      <c r="C83" s="189" t="s">
        <v>22</v>
      </c>
      <c r="D83" s="190">
        <v>1934800</v>
      </c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2"/>
      <c r="Q83" s="43"/>
    </row>
    <row r="84" spans="1:17" ht="18.75" customHeight="1">
      <c r="A84" s="721"/>
      <c r="B84" s="740">
        <v>75818</v>
      </c>
      <c r="C84" s="48" t="s">
        <v>178</v>
      </c>
      <c r="D84" s="49">
        <v>1934800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47"/>
    </row>
    <row r="85" spans="1:17" ht="36.75" customHeight="1" thickBot="1">
      <c r="A85" s="722"/>
      <c r="B85" s="735"/>
      <c r="C85" s="193" t="s">
        <v>179</v>
      </c>
      <c r="D85" s="194">
        <v>1934800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6"/>
      <c r="Q85" s="47"/>
    </row>
    <row r="86" spans="1:17" s="6" customFormat="1" ht="18.75" customHeight="1">
      <c r="A86" s="714">
        <v>801</v>
      </c>
      <c r="B86" s="156"/>
      <c r="C86" s="157" t="s">
        <v>23</v>
      </c>
      <c r="D86" s="158">
        <f aca="true" t="shared" si="32" ref="D86:P86">SUM(D87,D91,D95,D99,D116,D126,D145,D153,D157,D161,D164)</f>
        <v>25342201</v>
      </c>
      <c r="E86" s="158">
        <f t="shared" si="32"/>
        <v>2361068</v>
      </c>
      <c r="F86" s="158">
        <f t="shared" si="32"/>
        <v>2524898</v>
      </c>
      <c r="G86" s="158">
        <f t="shared" si="32"/>
        <v>2470868</v>
      </c>
      <c r="H86" s="158">
        <f t="shared" si="32"/>
        <v>2007392</v>
      </c>
      <c r="I86" s="158">
        <f t="shared" si="32"/>
        <v>2352194</v>
      </c>
      <c r="J86" s="158">
        <f t="shared" si="32"/>
        <v>1939783</v>
      </c>
      <c r="K86" s="158">
        <f t="shared" si="32"/>
        <v>1919883</v>
      </c>
      <c r="L86" s="158">
        <f t="shared" si="32"/>
        <v>1987417</v>
      </c>
      <c r="M86" s="158">
        <f t="shared" si="32"/>
        <v>2066303</v>
      </c>
      <c r="N86" s="158">
        <f t="shared" si="32"/>
        <v>1988661</v>
      </c>
      <c r="O86" s="158">
        <f t="shared" si="32"/>
        <v>1916137</v>
      </c>
      <c r="P86" s="169">
        <f t="shared" si="32"/>
        <v>1807597</v>
      </c>
      <c r="Q86" s="5"/>
    </row>
    <row r="87" spans="1:17" s="8" customFormat="1" ht="22.5" customHeight="1">
      <c r="A87" s="699"/>
      <c r="B87" s="707">
        <v>80102</v>
      </c>
      <c r="C87" s="9" t="s">
        <v>72</v>
      </c>
      <c r="D87" s="22">
        <v>507276</v>
      </c>
      <c r="E87" s="10">
        <v>44861</v>
      </c>
      <c r="F87" s="10">
        <v>58200</v>
      </c>
      <c r="G87" s="10">
        <v>40500</v>
      </c>
      <c r="H87" s="10">
        <v>39700</v>
      </c>
      <c r="I87" s="10">
        <v>40125</v>
      </c>
      <c r="J87" s="10">
        <v>40170</v>
      </c>
      <c r="K87" s="10">
        <v>40200</v>
      </c>
      <c r="L87" s="10">
        <v>41120</v>
      </c>
      <c r="M87" s="10">
        <v>42100</v>
      </c>
      <c r="N87" s="10">
        <v>39200</v>
      </c>
      <c r="O87" s="10">
        <v>40400</v>
      </c>
      <c r="P87" s="138">
        <v>40700</v>
      </c>
      <c r="Q87" s="7"/>
    </row>
    <row r="88" spans="1:17" s="12" customFormat="1" ht="29.25" customHeight="1">
      <c r="A88" s="699"/>
      <c r="B88" s="711"/>
      <c r="C88" s="81" t="s">
        <v>116</v>
      </c>
      <c r="D88" s="59">
        <v>507276</v>
      </c>
      <c r="E88" s="77">
        <v>44861</v>
      </c>
      <c r="F88" s="77">
        <v>58200</v>
      </c>
      <c r="G88" s="77">
        <v>40500</v>
      </c>
      <c r="H88" s="77">
        <v>39700</v>
      </c>
      <c r="I88" s="77">
        <v>40125</v>
      </c>
      <c r="J88" s="77">
        <v>40170</v>
      </c>
      <c r="K88" s="77">
        <v>40200</v>
      </c>
      <c r="L88" s="77">
        <v>41120</v>
      </c>
      <c r="M88" s="77">
        <v>42100</v>
      </c>
      <c r="N88" s="77">
        <v>39200</v>
      </c>
      <c r="O88" s="77">
        <v>40400</v>
      </c>
      <c r="P88" s="135">
        <v>40700</v>
      </c>
      <c r="Q88" s="11"/>
    </row>
    <row r="89" spans="1:17" s="12" customFormat="1" ht="16.5" customHeight="1">
      <c r="A89" s="699"/>
      <c r="B89" s="712"/>
      <c r="C89" s="81" t="s">
        <v>102</v>
      </c>
      <c r="D89" s="75">
        <v>507276</v>
      </c>
      <c r="E89" s="78">
        <v>44861</v>
      </c>
      <c r="F89" s="78">
        <v>58200</v>
      </c>
      <c r="G89" s="78">
        <v>40500</v>
      </c>
      <c r="H89" s="78">
        <v>39700</v>
      </c>
      <c r="I89" s="78">
        <v>40125</v>
      </c>
      <c r="J89" s="78">
        <v>40170</v>
      </c>
      <c r="K89" s="78">
        <v>40200</v>
      </c>
      <c r="L89" s="78">
        <v>41120</v>
      </c>
      <c r="M89" s="78">
        <v>42100</v>
      </c>
      <c r="N89" s="78">
        <v>39200</v>
      </c>
      <c r="O89" s="78">
        <v>40400</v>
      </c>
      <c r="P89" s="136">
        <v>40700</v>
      </c>
      <c r="Q89" s="11"/>
    </row>
    <row r="90" spans="1:17" s="12" customFormat="1" ht="33" customHeight="1">
      <c r="A90" s="699"/>
      <c r="B90" s="712"/>
      <c r="C90" s="81" t="s">
        <v>115</v>
      </c>
      <c r="D90" s="59">
        <v>414665</v>
      </c>
      <c r="E90" s="77">
        <v>34334</v>
      </c>
      <c r="F90" s="77">
        <v>57500</v>
      </c>
      <c r="G90" s="77">
        <v>33400</v>
      </c>
      <c r="H90" s="77">
        <v>32500</v>
      </c>
      <c r="I90" s="77">
        <v>31170</v>
      </c>
      <c r="J90" s="77">
        <v>31818</v>
      </c>
      <c r="K90" s="77">
        <v>31100</v>
      </c>
      <c r="L90" s="77">
        <v>31090</v>
      </c>
      <c r="M90" s="77">
        <v>31240</v>
      </c>
      <c r="N90" s="77">
        <v>33000</v>
      </c>
      <c r="O90" s="77">
        <v>31900</v>
      </c>
      <c r="P90" s="135">
        <v>35613</v>
      </c>
      <c r="Q90" s="11"/>
    </row>
    <row r="91" spans="1:17" s="8" customFormat="1" ht="18.75" customHeight="1">
      <c r="A91" s="699"/>
      <c r="B91" s="707">
        <v>80110</v>
      </c>
      <c r="C91" s="9" t="s">
        <v>24</v>
      </c>
      <c r="D91" s="25">
        <v>618364</v>
      </c>
      <c r="E91" s="25">
        <v>49610</v>
      </c>
      <c r="F91" s="25">
        <v>87677</v>
      </c>
      <c r="G91" s="25">
        <v>57960</v>
      </c>
      <c r="H91" s="25">
        <v>43742</v>
      </c>
      <c r="I91" s="25">
        <v>54683</v>
      </c>
      <c r="J91" s="25">
        <v>44246</v>
      </c>
      <c r="K91" s="25">
        <v>38741</v>
      </c>
      <c r="L91" s="25">
        <v>32751</v>
      </c>
      <c r="M91" s="25">
        <v>44963</v>
      </c>
      <c r="N91" s="25">
        <v>58201</v>
      </c>
      <c r="O91" s="25">
        <v>57700</v>
      </c>
      <c r="P91" s="40">
        <v>48090</v>
      </c>
      <c r="Q91" s="7"/>
    </row>
    <row r="92" spans="1:17" s="27" customFormat="1" ht="17.25" customHeight="1">
      <c r="A92" s="699"/>
      <c r="B92" s="707"/>
      <c r="C92" s="81" t="s">
        <v>117</v>
      </c>
      <c r="D92" s="59">
        <v>618364</v>
      </c>
      <c r="E92" s="59">
        <v>49610</v>
      </c>
      <c r="F92" s="59">
        <v>87677</v>
      </c>
      <c r="G92" s="59">
        <v>57960</v>
      </c>
      <c r="H92" s="59">
        <v>43742</v>
      </c>
      <c r="I92" s="59">
        <v>54683</v>
      </c>
      <c r="J92" s="59">
        <v>44246</v>
      </c>
      <c r="K92" s="59">
        <v>38741</v>
      </c>
      <c r="L92" s="59">
        <v>32751</v>
      </c>
      <c r="M92" s="59">
        <v>44963</v>
      </c>
      <c r="N92" s="59">
        <v>58201</v>
      </c>
      <c r="O92" s="59">
        <v>57700</v>
      </c>
      <c r="P92" s="134">
        <v>48090</v>
      </c>
      <c r="Q92" s="26"/>
    </row>
    <row r="93" spans="1:17" s="31" customFormat="1" ht="15.75" customHeight="1">
      <c r="A93" s="699"/>
      <c r="B93" s="707"/>
      <c r="C93" s="81" t="s">
        <v>110</v>
      </c>
      <c r="D93" s="76">
        <v>618364</v>
      </c>
      <c r="E93" s="59">
        <v>49610</v>
      </c>
      <c r="F93" s="59">
        <v>87677</v>
      </c>
      <c r="G93" s="59">
        <v>57960</v>
      </c>
      <c r="H93" s="59">
        <v>43742</v>
      </c>
      <c r="I93" s="59">
        <v>54683</v>
      </c>
      <c r="J93" s="59">
        <v>44246</v>
      </c>
      <c r="K93" s="59">
        <v>38741</v>
      </c>
      <c r="L93" s="59">
        <v>32751</v>
      </c>
      <c r="M93" s="59">
        <v>44963</v>
      </c>
      <c r="N93" s="59">
        <v>58201</v>
      </c>
      <c r="O93" s="59">
        <v>57700</v>
      </c>
      <c r="P93" s="134">
        <v>48090</v>
      </c>
      <c r="Q93" s="30"/>
    </row>
    <row r="94" spans="1:17" s="27" customFormat="1" ht="27" customHeight="1">
      <c r="A94" s="699"/>
      <c r="B94" s="712"/>
      <c r="C94" s="81" t="s">
        <v>115</v>
      </c>
      <c r="D94" s="59">
        <v>422657</v>
      </c>
      <c r="E94" s="29">
        <v>31858</v>
      </c>
      <c r="F94" s="29">
        <v>61121</v>
      </c>
      <c r="G94" s="29">
        <v>30722</v>
      </c>
      <c r="H94" s="29">
        <v>30722</v>
      </c>
      <c r="I94" s="29">
        <v>30682</v>
      </c>
      <c r="J94" s="29">
        <v>31761</v>
      </c>
      <c r="K94" s="29">
        <v>31020</v>
      </c>
      <c r="L94" s="29">
        <v>31040</v>
      </c>
      <c r="M94" s="29">
        <v>31669</v>
      </c>
      <c r="N94" s="29">
        <v>34790</v>
      </c>
      <c r="O94" s="29">
        <v>31729</v>
      </c>
      <c r="P94" s="125">
        <v>45543</v>
      </c>
      <c r="Q94" s="26"/>
    </row>
    <row r="95" spans="1:17" s="8" customFormat="1" ht="18" customHeight="1">
      <c r="A95" s="699"/>
      <c r="B95" s="707">
        <v>80111</v>
      </c>
      <c r="C95" s="9" t="s">
        <v>41</v>
      </c>
      <c r="D95" s="22">
        <v>331881</v>
      </c>
      <c r="E95" s="13">
        <v>25597</v>
      </c>
      <c r="F95" s="13">
        <v>37500</v>
      </c>
      <c r="G95" s="13">
        <v>25500</v>
      </c>
      <c r="H95" s="13">
        <v>25900</v>
      </c>
      <c r="I95" s="13">
        <v>25870</v>
      </c>
      <c r="J95" s="13">
        <v>25390</v>
      </c>
      <c r="K95" s="13">
        <v>26450</v>
      </c>
      <c r="L95" s="13">
        <v>26870</v>
      </c>
      <c r="M95" s="13">
        <v>26090</v>
      </c>
      <c r="N95" s="13">
        <v>26900</v>
      </c>
      <c r="O95" s="13">
        <v>28700</v>
      </c>
      <c r="P95" s="14">
        <v>31114</v>
      </c>
      <c r="Q95" s="7"/>
    </row>
    <row r="96" spans="1:17" s="12" customFormat="1" ht="29.25" customHeight="1">
      <c r="A96" s="699"/>
      <c r="B96" s="707"/>
      <c r="C96" s="81" t="s">
        <v>116</v>
      </c>
      <c r="D96" s="63">
        <v>331881</v>
      </c>
      <c r="E96" s="29">
        <v>25597</v>
      </c>
      <c r="F96" s="29">
        <v>37500</v>
      </c>
      <c r="G96" s="29">
        <v>25500</v>
      </c>
      <c r="H96" s="29">
        <v>25900</v>
      </c>
      <c r="I96" s="29">
        <v>25870</v>
      </c>
      <c r="J96" s="29">
        <v>25390</v>
      </c>
      <c r="K96" s="29">
        <v>26450</v>
      </c>
      <c r="L96" s="29">
        <v>26870</v>
      </c>
      <c r="M96" s="29">
        <v>26090</v>
      </c>
      <c r="N96" s="29">
        <v>26900</v>
      </c>
      <c r="O96" s="29">
        <v>28700</v>
      </c>
      <c r="P96" s="125">
        <v>31114</v>
      </c>
      <c r="Q96" s="11"/>
    </row>
    <row r="97" spans="1:17" s="12" customFormat="1" ht="15" customHeight="1">
      <c r="A97" s="699"/>
      <c r="B97" s="707"/>
      <c r="C97" s="81" t="s">
        <v>113</v>
      </c>
      <c r="D97" s="83">
        <v>331881</v>
      </c>
      <c r="E97" s="78">
        <v>25597</v>
      </c>
      <c r="F97" s="78">
        <v>37500</v>
      </c>
      <c r="G97" s="78">
        <v>25500</v>
      </c>
      <c r="H97" s="78">
        <v>25900</v>
      </c>
      <c r="I97" s="78">
        <v>25870</v>
      </c>
      <c r="J97" s="78">
        <v>25390</v>
      </c>
      <c r="K97" s="78">
        <v>26450</v>
      </c>
      <c r="L97" s="78">
        <v>26870</v>
      </c>
      <c r="M97" s="78">
        <v>26090</v>
      </c>
      <c r="N97" s="78">
        <v>26900</v>
      </c>
      <c r="O97" s="78">
        <v>28700</v>
      </c>
      <c r="P97" s="136">
        <v>31114</v>
      </c>
      <c r="Q97" s="11"/>
    </row>
    <row r="98" spans="1:17" s="12" customFormat="1" ht="27" customHeight="1">
      <c r="A98" s="699"/>
      <c r="B98" s="707"/>
      <c r="C98" s="81" t="s">
        <v>115</v>
      </c>
      <c r="D98" s="63">
        <v>275030</v>
      </c>
      <c r="E98" s="29">
        <v>17617</v>
      </c>
      <c r="F98" s="29">
        <v>35122</v>
      </c>
      <c r="G98" s="29">
        <v>18500</v>
      </c>
      <c r="H98" s="29">
        <v>17900</v>
      </c>
      <c r="I98" s="29">
        <v>18900</v>
      </c>
      <c r="J98" s="29">
        <v>18600</v>
      </c>
      <c r="K98" s="29">
        <v>22600</v>
      </c>
      <c r="L98" s="29">
        <v>19100</v>
      </c>
      <c r="M98" s="29">
        <v>25900</v>
      </c>
      <c r="N98" s="29">
        <v>26040</v>
      </c>
      <c r="O98" s="29">
        <v>25950</v>
      </c>
      <c r="P98" s="125">
        <v>28801</v>
      </c>
      <c r="Q98" s="11"/>
    </row>
    <row r="99" spans="1:17" s="8" customFormat="1" ht="21.75" customHeight="1">
      <c r="A99" s="699"/>
      <c r="B99" s="707">
        <v>80120</v>
      </c>
      <c r="C99" s="9" t="s">
        <v>25</v>
      </c>
      <c r="D99" s="22">
        <f>SUM(D100,D103,D106,D109,D112)</f>
        <v>4419466</v>
      </c>
      <c r="E99" s="22">
        <f aca="true" t="shared" si="33" ref="E99:P99">SUM(E100,E103,E106,E109,E112)</f>
        <v>340275</v>
      </c>
      <c r="F99" s="22">
        <f t="shared" si="33"/>
        <v>561822</v>
      </c>
      <c r="G99" s="22">
        <f t="shared" si="33"/>
        <v>436706</v>
      </c>
      <c r="H99" s="22">
        <f t="shared" si="33"/>
        <v>397674</v>
      </c>
      <c r="I99" s="22">
        <f t="shared" si="33"/>
        <v>403424</v>
      </c>
      <c r="J99" s="22">
        <f t="shared" si="33"/>
        <v>337701</v>
      </c>
      <c r="K99" s="22">
        <f t="shared" si="33"/>
        <v>318356</v>
      </c>
      <c r="L99" s="22">
        <f t="shared" si="33"/>
        <v>322024</v>
      </c>
      <c r="M99" s="22">
        <f t="shared" si="33"/>
        <v>415225</v>
      </c>
      <c r="N99" s="22">
        <f t="shared" si="33"/>
        <v>318011</v>
      </c>
      <c r="O99" s="22">
        <f t="shared" si="33"/>
        <v>284522</v>
      </c>
      <c r="P99" s="51">
        <f t="shared" si="33"/>
        <v>283726</v>
      </c>
      <c r="Q99" s="7"/>
    </row>
    <row r="100" spans="1:17" s="8" customFormat="1" ht="30" customHeight="1">
      <c r="A100" s="699"/>
      <c r="B100" s="707"/>
      <c r="C100" s="88" t="s">
        <v>118</v>
      </c>
      <c r="D100" s="63">
        <v>1830000</v>
      </c>
      <c r="E100" s="29">
        <v>141767</v>
      </c>
      <c r="F100" s="29">
        <v>242986</v>
      </c>
      <c r="G100" s="29">
        <v>141491</v>
      </c>
      <c r="H100" s="29">
        <v>134759</v>
      </c>
      <c r="I100" s="29">
        <v>191329</v>
      </c>
      <c r="J100" s="29">
        <v>136061</v>
      </c>
      <c r="K100" s="29">
        <v>130359</v>
      </c>
      <c r="L100" s="29">
        <v>129759</v>
      </c>
      <c r="M100" s="29">
        <v>180524</v>
      </c>
      <c r="N100" s="29">
        <v>145058</v>
      </c>
      <c r="O100" s="29">
        <v>128119</v>
      </c>
      <c r="P100" s="125">
        <v>127788</v>
      </c>
      <c r="Q100" s="7"/>
    </row>
    <row r="101" spans="1:17" s="8" customFormat="1" ht="19.5" customHeight="1">
      <c r="A101" s="699"/>
      <c r="B101" s="707"/>
      <c r="C101" s="88" t="s">
        <v>113</v>
      </c>
      <c r="D101" s="89">
        <v>1830000</v>
      </c>
      <c r="E101" s="64">
        <v>141767</v>
      </c>
      <c r="F101" s="64">
        <v>242986</v>
      </c>
      <c r="G101" s="64">
        <v>141491</v>
      </c>
      <c r="H101" s="64">
        <v>134759</v>
      </c>
      <c r="I101" s="64">
        <v>191329</v>
      </c>
      <c r="J101" s="64">
        <v>136061</v>
      </c>
      <c r="K101" s="64">
        <v>130359</v>
      </c>
      <c r="L101" s="64">
        <v>129759</v>
      </c>
      <c r="M101" s="29">
        <v>180524</v>
      </c>
      <c r="N101" s="57">
        <v>145058</v>
      </c>
      <c r="O101" s="57">
        <v>128119</v>
      </c>
      <c r="P101" s="133">
        <v>127788</v>
      </c>
      <c r="Q101" s="7"/>
    </row>
    <row r="102" spans="1:17" s="8" customFormat="1" ht="22.5" customHeight="1">
      <c r="A102" s="699"/>
      <c r="B102" s="707"/>
      <c r="C102" s="81" t="s">
        <v>115</v>
      </c>
      <c r="D102" s="63">
        <v>1626610</v>
      </c>
      <c r="E102" s="90">
        <v>123698</v>
      </c>
      <c r="F102" s="90">
        <v>227573</v>
      </c>
      <c r="G102" s="90">
        <v>126000</v>
      </c>
      <c r="H102" s="90">
        <v>124000</v>
      </c>
      <c r="I102" s="90">
        <v>124700</v>
      </c>
      <c r="J102" s="90">
        <v>124700</v>
      </c>
      <c r="K102" s="90">
        <v>124000</v>
      </c>
      <c r="L102" s="90">
        <v>124000</v>
      </c>
      <c r="M102" s="29">
        <v>140000</v>
      </c>
      <c r="N102" s="90">
        <v>136700</v>
      </c>
      <c r="O102" s="90">
        <v>125610</v>
      </c>
      <c r="P102" s="139">
        <v>125629</v>
      </c>
      <c r="Q102" s="7"/>
    </row>
    <row r="103" spans="1:17" s="8" customFormat="1" ht="27" customHeight="1">
      <c r="A103" s="699"/>
      <c r="B103" s="707"/>
      <c r="C103" s="91" t="s">
        <v>119</v>
      </c>
      <c r="D103" s="92">
        <v>1475000</v>
      </c>
      <c r="E103" s="29">
        <v>120300</v>
      </c>
      <c r="F103" s="29">
        <v>187300</v>
      </c>
      <c r="G103" s="29">
        <v>186520</v>
      </c>
      <c r="H103" s="29">
        <v>142140</v>
      </c>
      <c r="I103" s="29">
        <v>125000</v>
      </c>
      <c r="J103" s="29">
        <v>120000</v>
      </c>
      <c r="K103" s="29">
        <v>108000</v>
      </c>
      <c r="L103" s="29">
        <v>90000</v>
      </c>
      <c r="M103" s="29">
        <v>135000</v>
      </c>
      <c r="N103" s="29">
        <v>86900</v>
      </c>
      <c r="O103" s="29">
        <v>86900</v>
      </c>
      <c r="P103" s="125">
        <v>86940</v>
      </c>
      <c r="Q103" s="7"/>
    </row>
    <row r="104" spans="1:17" s="8" customFormat="1" ht="24" customHeight="1">
      <c r="A104" s="699"/>
      <c r="B104" s="707"/>
      <c r="C104" s="88" t="s">
        <v>113</v>
      </c>
      <c r="D104" s="93">
        <v>1475000</v>
      </c>
      <c r="E104" s="64">
        <v>120300</v>
      </c>
      <c r="F104" s="64">
        <v>187300</v>
      </c>
      <c r="G104" s="64">
        <v>186520</v>
      </c>
      <c r="H104" s="64">
        <v>142140</v>
      </c>
      <c r="I104" s="64">
        <v>125000</v>
      </c>
      <c r="J104" s="64">
        <v>120000</v>
      </c>
      <c r="K104" s="64">
        <v>108000</v>
      </c>
      <c r="L104" s="64">
        <v>90000</v>
      </c>
      <c r="M104" s="64">
        <v>135000</v>
      </c>
      <c r="N104" s="64">
        <v>86900</v>
      </c>
      <c r="O104" s="64">
        <v>86900</v>
      </c>
      <c r="P104" s="126">
        <v>86940</v>
      </c>
      <c r="Q104" s="7"/>
    </row>
    <row r="105" spans="1:17" s="8" customFormat="1" ht="21.75" customHeight="1">
      <c r="A105" s="699"/>
      <c r="B105" s="707"/>
      <c r="C105" s="81" t="s">
        <v>115</v>
      </c>
      <c r="D105" s="92">
        <v>1279212</v>
      </c>
      <c r="E105" s="29">
        <v>103898</v>
      </c>
      <c r="F105" s="29">
        <v>168540</v>
      </c>
      <c r="G105" s="29">
        <v>161520</v>
      </c>
      <c r="H105" s="29">
        <v>117140</v>
      </c>
      <c r="I105" s="29">
        <v>105000</v>
      </c>
      <c r="J105" s="29">
        <v>102000</v>
      </c>
      <c r="K105" s="29">
        <v>98000</v>
      </c>
      <c r="L105" s="29">
        <v>80000</v>
      </c>
      <c r="M105" s="29">
        <v>115000</v>
      </c>
      <c r="N105" s="29">
        <v>76038</v>
      </c>
      <c r="O105" s="29">
        <v>76038</v>
      </c>
      <c r="P105" s="125">
        <v>76038</v>
      </c>
      <c r="Q105" s="7"/>
    </row>
    <row r="106" spans="1:17" s="8" customFormat="1" ht="25.5" customHeight="1">
      <c r="A106" s="699"/>
      <c r="B106" s="707"/>
      <c r="C106" s="91" t="s">
        <v>120</v>
      </c>
      <c r="D106" s="92">
        <v>910000</v>
      </c>
      <c r="E106" s="29">
        <v>65932</v>
      </c>
      <c r="F106" s="29">
        <v>111304</v>
      </c>
      <c r="G106" s="29">
        <v>89641</v>
      </c>
      <c r="H106" s="29">
        <v>104783</v>
      </c>
      <c r="I106" s="29">
        <v>64425</v>
      </c>
      <c r="J106" s="29">
        <v>65148</v>
      </c>
      <c r="K106" s="29">
        <v>65505</v>
      </c>
      <c r="L106" s="29">
        <v>87773</v>
      </c>
      <c r="M106" s="29">
        <v>81150</v>
      </c>
      <c r="N106" s="29">
        <v>69314</v>
      </c>
      <c r="O106" s="29">
        <v>52764</v>
      </c>
      <c r="P106" s="125">
        <v>52261</v>
      </c>
      <c r="Q106" s="7"/>
    </row>
    <row r="107" spans="1:17" s="8" customFormat="1" ht="19.5" customHeight="1">
      <c r="A107" s="699"/>
      <c r="B107" s="707"/>
      <c r="C107" s="88" t="s">
        <v>113</v>
      </c>
      <c r="D107" s="93">
        <v>910000</v>
      </c>
      <c r="E107" s="78">
        <v>65932</v>
      </c>
      <c r="F107" s="78">
        <v>111304</v>
      </c>
      <c r="G107" s="78">
        <v>89641</v>
      </c>
      <c r="H107" s="78">
        <v>104783</v>
      </c>
      <c r="I107" s="78">
        <v>64425</v>
      </c>
      <c r="J107" s="78">
        <v>65148</v>
      </c>
      <c r="K107" s="78">
        <v>65505</v>
      </c>
      <c r="L107" s="78">
        <v>87773</v>
      </c>
      <c r="M107" s="78">
        <v>81150</v>
      </c>
      <c r="N107" s="78">
        <v>69314</v>
      </c>
      <c r="O107" s="78">
        <v>52764</v>
      </c>
      <c r="P107" s="136">
        <v>52261</v>
      </c>
      <c r="Q107" s="7"/>
    </row>
    <row r="108" spans="1:17" s="8" customFormat="1" ht="21" customHeight="1">
      <c r="A108" s="699"/>
      <c r="B108" s="707"/>
      <c r="C108" s="81" t="s">
        <v>115</v>
      </c>
      <c r="D108" s="92">
        <v>785600</v>
      </c>
      <c r="E108" s="29">
        <v>57832</v>
      </c>
      <c r="F108" s="29">
        <v>96780</v>
      </c>
      <c r="G108" s="29">
        <v>76905</v>
      </c>
      <c r="H108" s="29">
        <v>59500</v>
      </c>
      <c r="I108" s="29">
        <v>59500</v>
      </c>
      <c r="J108" s="29">
        <v>60873</v>
      </c>
      <c r="K108" s="29">
        <v>62300</v>
      </c>
      <c r="L108" s="29">
        <v>83418</v>
      </c>
      <c r="M108" s="29">
        <v>67253</v>
      </c>
      <c r="N108" s="29">
        <v>63500</v>
      </c>
      <c r="O108" s="29">
        <v>48869</v>
      </c>
      <c r="P108" s="125">
        <v>48870</v>
      </c>
      <c r="Q108" s="7"/>
    </row>
    <row r="109" spans="1:17" s="8" customFormat="1" ht="24" customHeight="1">
      <c r="A109" s="699"/>
      <c r="B109" s="707"/>
      <c r="C109" s="91" t="s">
        <v>121</v>
      </c>
      <c r="D109" s="92">
        <v>129066</v>
      </c>
      <c r="E109" s="29">
        <v>9300</v>
      </c>
      <c r="F109" s="29">
        <v>14232</v>
      </c>
      <c r="G109" s="29">
        <v>11869</v>
      </c>
      <c r="H109" s="29">
        <v>9492</v>
      </c>
      <c r="I109" s="29">
        <v>15670</v>
      </c>
      <c r="J109" s="29">
        <v>9492</v>
      </c>
      <c r="K109" s="29">
        <v>9492</v>
      </c>
      <c r="L109" s="29">
        <v>9492</v>
      </c>
      <c r="M109" s="29">
        <v>11551</v>
      </c>
      <c r="N109" s="29">
        <v>9492</v>
      </c>
      <c r="O109" s="29">
        <v>9492</v>
      </c>
      <c r="P109" s="125">
        <v>9492</v>
      </c>
      <c r="Q109" s="7"/>
    </row>
    <row r="110" spans="1:17" s="8" customFormat="1" ht="21" customHeight="1">
      <c r="A110" s="699"/>
      <c r="B110" s="707"/>
      <c r="C110" s="88" t="s">
        <v>113</v>
      </c>
      <c r="D110" s="92">
        <v>129066</v>
      </c>
      <c r="E110" s="78">
        <v>9300</v>
      </c>
      <c r="F110" s="78">
        <v>14232</v>
      </c>
      <c r="G110" s="78">
        <v>11869</v>
      </c>
      <c r="H110" s="78">
        <v>9492</v>
      </c>
      <c r="I110" s="78">
        <v>15670</v>
      </c>
      <c r="J110" s="78">
        <v>9492</v>
      </c>
      <c r="K110" s="78">
        <v>9492</v>
      </c>
      <c r="L110" s="78">
        <v>9492</v>
      </c>
      <c r="M110" s="78">
        <v>11551</v>
      </c>
      <c r="N110" s="78">
        <v>9492</v>
      </c>
      <c r="O110" s="78">
        <v>9492</v>
      </c>
      <c r="P110" s="136">
        <v>9492</v>
      </c>
      <c r="Q110" s="7"/>
    </row>
    <row r="111" spans="1:17" s="8" customFormat="1" ht="21" customHeight="1">
      <c r="A111" s="699"/>
      <c r="B111" s="707"/>
      <c r="C111" s="81" t="s">
        <v>115</v>
      </c>
      <c r="D111" s="92">
        <v>120829</v>
      </c>
      <c r="E111" s="29">
        <v>9300</v>
      </c>
      <c r="F111" s="29">
        <v>14232</v>
      </c>
      <c r="G111" s="29">
        <v>11869</v>
      </c>
      <c r="H111" s="29">
        <v>9492</v>
      </c>
      <c r="I111" s="29">
        <v>9492</v>
      </c>
      <c r="J111" s="29">
        <v>9492</v>
      </c>
      <c r="K111" s="77">
        <v>9492</v>
      </c>
      <c r="L111" s="77">
        <v>9492</v>
      </c>
      <c r="M111" s="77">
        <v>9492</v>
      </c>
      <c r="N111" s="77">
        <v>9492</v>
      </c>
      <c r="O111" s="77">
        <v>9492</v>
      </c>
      <c r="P111" s="135">
        <v>9492</v>
      </c>
      <c r="Q111" s="7"/>
    </row>
    <row r="112" spans="1:17" s="8" customFormat="1" ht="33.75" customHeight="1">
      <c r="A112" s="699"/>
      <c r="B112" s="707"/>
      <c r="C112" s="91" t="s">
        <v>173</v>
      </c>
      <c r="D112" s="92">
        <v>75400</v>
      </c>
      <c r="E112" s="29">
        <v>2976</v>
      </c>
      <c r="F112" s="29">
        <v>6000</v>
      </c>
      <c r="G112" s="29">
        <v>7185</v>
      </c>
      <c r="H112" s="29">
        <v>6500</v>
      </c>
      <c r="I112" s="29">
        <v>7000</v>
      </c>
      <c r="J112" s="29">
        <v>7000</v>
      </c>
      <c r="K112" s="29">
        <v>5000</v>
      </c>
      <c r="L112" s="29">
        <v>5000</v>
      </c>
      <c r="M112" s="29">
        <v>7000</v>
      </c>
      <c r="N112" s="29">
        <v>7247</v>
      </c>
      <c r="O112" s="29">
        <v>7247</v>
      </c>
      <c r="P112" s="125">
        <v>7245</v>
      </c>
      <c r="Q112" s="7"/>
    </row>
    <row r="113" spans="1:17" s="8" customFormat="1" ht="19.5" customHeight="1">
      <c r="A113" s="699"/>
      <c r="B113" s="707"/>
      <c r="C113" s="88" t="s">
        <v>113</v>
      </c>
      <c r="D113" s="93">
        <v>75400</v>
      </c>
      <c r="E113" s="78">
        <v>2976</v>
      </c>
      <c r="F113" s="78">
        <v>6000</v>
      </c>
      <c r="G113" s="78">
        <v>7185</v>
      </c>
      <c r="H113" s="78">
        <v>6500</v>
      </c>
      <c r="I113" s="78">
        <v>7000</v>
      </c>
      <c r="J113" s="78">
        <v>7000</v>
      </c>
      <c r="K113" s="78">
        <v>5000</v>
      </c>
      <c r="L113" s="78">
        <v>5000</v>
      </c>
      <c r="M113" s="78">
        <v>7000</v>
      </c>
      <c r="N113" s="78">
        <v>7247</v>
      </c>
      <c r="O113" s="78">
        <v>7247</v>
      </c>
      <c r="P113" s="136">
        <v>7245</v>
      </c>
      <c r="Q113" s="7"/>
    </row>
    <row r="114" spans="1:17" s="8" customFormat="1" ht="19.5" customHeight="1" thickBot="1">
      <c r="A114" s="700"/>
      <c r="B114" s="708"/>
      <c r="C114" s="197" t="s">
        <v>115</v>
      </c>
      <c r="D114" s="198">
        <v>47354</v>
      </c>
      <c r="E114" s="180">
        <v>2970</v>
      </c>
      <c r="F114" s="180">
        <v>4378</v>
      </c>
      <c r="G114" s="180">
        <v>4170</v>
      </c>
      <c r="H114" s="180">
        <v>2970</v>
      </c>
      <c r="I114" s="180">
        <v>2970</v>
      </c>
      <c r="J114" s="180">
        <v>2970</v>
      </c>
      <c r="K114" s="199">
        <v>2970</v>
      </c>
      <c r="L114" s="199">
        <v>2970</v>
      </c>
      <c r="M114" s="199">
        <v>5247</v>
      </c>
      <c r="N114" s="199">
        <v>5247</v>
      </c>
      <c r="O114" s="199">
        <v>5247</v>
      </c>
      <c r="P114" s="200">
        <v>5245</v>
      </c>
      <c r="Q114" s="7"/>
    </row>
    <row r="115" spans="1:17" s="4" customFormat="1" ht="49.5" customHeight="1" thickBot="1">
      <c r="A115" s="230" t="s">
        <v>0</v>
      </c>
      <c r="B115" s="231" t="s">
        <v>1</v>
      </c>
      <c r="C115" s="232" t="s">
        <v>87</v>
      </c>
      <c r="D115" s="231" t="s">
        <v>2</v>
      </c>
      <c r="E115" s="233" t="s">
        <v>42</v>
      </c>
      <c r="F115" s="231" t="s">
        <v>43</v>
      </c>
      <c r="G115" s="231" t="s">
        <v>44</v>
      </c>
      <c r="H115" s="231" t="s">
        <v>45</v>
      </c>
      <c r="I115" s="231" t="s">
        <v>46</v>
      </c>
      <c r="J115" s="231" t="s">
        <v>47</v>
      </c>
      <c r="K115" s="231" t="s">
        <v>48</v>
      </c>
      <c r="L115" s="231" t="s">
        <v>49</v>
      </c>
      <c r="M115" s="231" t="s">
        <v>50</v>
      </c>
      <c r="N115" s="231" t="s">
        <v>51</v>
      </c>
      <c r="O115" s="231" t="s">
        <v>52</v>
      </c>
      <c r="P115" s="234" t="s">
        <v>53</v>
      </c>
      <c r="Q115" s="3"/>
    </row>
    <row r="116" spans="1:17" s="8" customFormat="1" ht="20.25" customHeight="1">
      <c r="A116" s="728"/>
      <c r="B116" s="739">
        <v>80123</v>
      </c>
      <c r="C116" s="21" t="s">
        <v>73</v>
      </c>
      <c r="D116" s="23">
        <f>SUM(D117,D120,D123)</f>
        <v>1938968</v>
      </c>
      <c r="E116" s="23">
        <f aca="true" t="shared" si="34" ref="E116:P116">SUM(E117,E120,E123)</f>
        <v>145857</v>
      </c>
      <c r="F116" s="23">
        <f t="shared" si="34"/>
        <v>250457</v>
      </c>
      <c r="G116" s="23">
        <f t="shared" si="34"/>
        <v>213413</v>
      </c>
      <c r="H116" s="23">
        <f t="shared" si="34"/>
        <v>147144</v>
      </c>
      <c r="I116" s="23">
        <f t="shared" si="34"/>
        <v>201481</v>
      </c>
      <c r="J116" s="23">
        <f t="shared" si="34"/>
        <v>152817</v>
      </c>
      <c r="K116" s="23">
        <f t="shared" si="34"/>
        <v>150160</v>
      </c>
      <c r="L116" s="23">
        <f t="shared" si="34"/>
        <v>182974</v>
      </c>
      <c r="M116" s="23">
        <f t="shared" si="34"/>
        <v>138479</v>
      </c>
      <c r="N116" s="23">
        <f t="shared" si="34"/>
        <v>146579</v>
      </c>
      <c r="O116" s="23">
        <f t="shared" si="34"/>
        <v>129219</v>
      </c>
      <c r="P116" s="201">
        <f t="shared" si="34"/>
        <v>80388</v>
      </c>
      <c r="Q116" s="7"/>
    </row>
    <row r="117" spans="1:17" s="8" customFormat="1" ht="32.25" customHeight="1">
      <c r="A117" s="727"/>
      <c r="B117" s="707"/>
      <c r="C117" s="53" t="s">
        <v>123</v>
      </c>
      <c r="D117" s="63">
        <v>914141</v>
      </c>
      <c r="E117" s="29">
        <v>62621</v>
      </c>
      <c r="F117" s="29">
        <v>133843</v>
      </c>
      <c r="G117" s="29">
        <v>100000</v>
      </c>
      <c r="H117" s="29">
        <v>65000</v>
      </c>
      <c r="I117" s="29">
        <v>85188</v>
      </c>
      <c r="J117" s="29">
        <v>70000</v>
      </c>
      <c r="K117" s="29">
        <v>67403</v>
      </c>
      <c r="L117" s="29">
        <v>80000</v>
      </c>
      <c r="M117" s="29">
        <v>60086</v>
      </c>
      <c r="N117" s="29">
        <v>65000</v>
      </c>
      <c r="O117" s="29">
        <v>65000</v>
      </c>
      <c r="P117" s="125">
        <v>60000</v>
      </c>
      <c r="Q117" s="7"/>
    </row>
    <row r="118" spans="1:17" s="8" customFormat="1" ht="15.75" customHeight="1">
      <c r="A118" s="727"/>
      <c r="B118" s="707"/>
      <c r="C118" s="53" t="s">
        <v>99</v>
      </c>
      <c r="D118" s="61">
        <v>914141</v>
      </c>
      <c r="E118" s="64">
        <v>62621</v>
      </c>
      <c r="F118" s="64">
        <v>133843</v>
      </c>
      <c r="G118" s="64">
        <v>100000</v>
      </c>
      <c r="H118" s="64">
        <v>65000</v>
      </c>
      <c r="I118" s="64">
        <v>85188</v>
      </c>
      <c r="J118" s="64">
        <v>70000</v>
      </c>
      <c r="K118" s="64">
        <v>67403</v>
      </c>
      <c r="L118" s="64">
        <v>80000</v>
      </c>
      <c r="M118" s="64">
        <v>60086</v>
      </c>
      <c r="N118" s="64">
        <v>65000</v>
      </c>
      <c r="O118" s="64">
        <v>65000</v>
      </c>
      <c r="P118" s="126">
        <v>60000</v>
      </c>
      <c r="Q118" s="7"/>
    </row>
    <row r="119" spans="1:17" s="8" customFormat="1" ht="33" customHeight="1">
      <c r="A119" s="727"/>
      <c r="B119" s="707"/>
      <c r="C119" s="81" t="s">
        <v>115</v>
      </c>
      <c r="D119" s="79">
        <v>740331</v>
      </c>
      <c r="E119" s="29">
        <v>57916</v>
      </c>
      <c r="F119" s="29">
        <v>89404</v>
      </c>
      <c r="G119" s="29">
        <v>84786</v>
      </c>
      <c r="H119" s="29">
        <v>57916</v>
      </c>
      <c r="I119" s="29">
        <v>57337</v>
      </c>
      <c r="J119" s="29">
        <v>57916</v>
      </c>
      <c r="K119" s="29">
        <v>57337</v>
      </c>
      <c r="L119" s="29">
        <v>77377</v>
      </c>
      <c r="M119" s="29">
        <v>50086</v>
      </c>
      <c r="N119" s="29">
        <v>50086</v>
      </c>
      <c r="O119" s="29">
        <v>50086</v>
      </c>
      <c r="P119" s="125">
        <v>50084</v>
      </c>
      <c r="Q119" s="7"/>
    </row>
    <row r="120" spans="1:17" s="8" customFormat="1" ht="36" customHeight="1">
      <c r="A120" s="727"/>
      <c r="B120" s="707"/>
      <c r="C120" s="91" t="s">
        <v>124</v>
      </c>
      <c r="D120" s="94">
        <f>SUM(E120:P120)</f>
        <v>745074</v>
      </c>
      <c r="E120" s="29">
        <v>62330</v>
      </c>
      <c r="F120" s="29">
        <v>87664</v>
      </c>
      <c r="G120" s="29">
        <v>84697</v>
      </c>
      <c r="H120" s="29">
        <v>62585</v>
      </c>
      <c r="I120" s="29">
        <v>86559</v>
      </c>
      <c r="J120" s="29">
        <v>64293</v>
      </c>
      <c r="K120" s="29">
        <v>59889</v>
      </c>
      <c r="L120" s="29">
        <v>78922</v>
      </c>
      <c r="M120" s="29">
        <v>54176</v>
      </c>
      <c r="N120" s="29">
        <v>59628</v>
      </c>
      <c r="O120" s="29">
        <v>44331</v>
      </c>
      <c r="P120" s="125">
        <v>0</v>
      </c>
      <c r="Q120" s="7"/>
    </row>
    <row r="121" spans="1:17" s="8" customFormat="1" ht="17.25" customHeight="1">
      <c r="A121" s="727"/>
      <c r="B121" s="707"/>
      <c r="C121" s="88" t="s">
        <v>113</v>
      </c>
      <c r="D121" s="95">
        <v>745074</v>
      </c>
      <c r="E121" s="64">
        <v>62330</v>
      </c>
      <c r="F121" s="64">
        <v>87664</v>
      </c>
      <c r="G121" s="64">
        <v>84697</v>
      </c>
      <c r="H121" s="64">
        <v>62585</v>
      </c>
      <c r="I121" s="64">
        <v>86559</v>
      </c>
      <c r="J121" s="64">
        <v>64293</v>
      </c>
      <c r="K121" s="64">
        <v>59889</v>
      </c>
      <c r="L121" s="64">
        <v>78922</v>
      </c>
      <c r="M121" s="64">
        <v>54176</v>
      </c>
      <c r="N121" s="64">
        <v>59628</v>
      </c>
      <c r="O121" s="64">
        <v>44331</v>
      </c>
      <c r="P121" s="126">
        <v>0</v>
      </c>
      <c r="Q121" s="7"/>
    </row>
    <row r="122" spans="1:17" s="8" customFormat="1" ht="31.5" customHeight="1">
      <c r="A122" s="727"/>
      <c r="B122" s="707"/>
      <c r="C122" s="81" t="s">
        <v>115</v>
      </c>
      <c r="D122" s="92">
        <v>659890</v>
      </c>
      <c r="E122" s="29">
        <v>52175</v>
      </c>
      <c r="F122" s="29">
        <v>77644</v>
      </c>
      <c r="G122" s="29">
        <v>73697</v>
      </c>
      <c r="H122" s="29">
        <v>52585</v>
      </c>
      <c r="I122" s="29">
        <v>56559</v>
      </c>
      <c r="J122" s="29">
        <v>57293</v>
      </c>
      <c r="K122" s="29">
        <v>52880</v>
      </c>
      <c r="L122" s="29">
        <v>78922</v>
      </c>
      <c r="M122" s="29">
        <v>54176</v>
      </c>
      <c r="N122" s="29">
        <v>59628</v>
      </c>
      <c r="O122" s="29">
        <v>44331</v>
      </c>
      <c r="P122" s="125">
        <v>0</v>
      </c>
      <c r="Q122" s="7"/>
    </row>
    <row r="123" spans="1:17" s="8" customFormat="1" ht="36" customHeight="1">
      <c r="A123" s="727"/>
      <c r="B123" s="707"/>
      <c r="C123" s="91" t="s">
        <v>122</v>
      </c>
      <c r="D123" s="92">
        <v>279753</v>
      </c>
      <c r="E123" s="29">
        <v>20906</v>
      </c>
      <c r="F123" s="29">
        <v>28950</v>
      </c>
      <c r="G123" s="96">
        <v>28716</v>
      </c>
      <c r="H123" s="29">
        <v>19559</v>
      </c>
      <c r="I123" s="29">
        <v>29734</v>
      </c>
      <c r="J123" s="29">
        <v>18524</v>
      </c>
      <c r="K123" s="29">
        <v>22868</v>
      </c>
      <c r="L123" s="29">
        <v>24052</v>
      </c>
      <c r="M123" s="29">
        <v>24217</v>
      </c>
      <c r="N123" s="29">
        <v>21951</v>
      </c>
      <c r="O123" s="29">
        <v>19888</v>
      </c>
      <c r="P123" s="125">
        <v>20388</v>
      </c>
      <c r="Q123" s="7"/>
    </row>
    <row r="124" spans="1:17" s="8" customFormat="1" ht="21" customHeight="1">
      <c r="A124" s="727"/>
      <c r="B124" s="707"/>
      <c r="C124" s="88" t="s">
        <v>113</v>
      </c>
      <c r="D124" s="93">
        <v>279753</v>
      </c>
      <c r="E124" s="78">
        <v>20906</v>
      </c>
      <c r="F124" s="78">
        <v>28950</v>
      </c>
      <c r="G124" s="78">
        <v>28716</v>
      </c>
      <c r="H124" s="78">
        <v>19559</v>
      </c>
      <c r="I124" s="78">
        <v>29734</v>
      </c>
      <c r="J124" s="78">
        <v>18524</v>
      </c>
      <c r="K124" s="78">
        <v>22868</v>
      </c>
      <c r="L124" s="78">
        <v>24052</v>
      </c>
      <c r="M124" s="78">
        <v>24217</v>
      </c>
      <c r="N124" s="78">
        <v>21951</v>
      </c>
      <c r="O124" s="78">
        <v>19888</v>
      </c>
      <c r="P124" s="136">
        <v>20388</v>
      </c>
      <c r="Q124" s="7"/>
    </row>
    <row r="125" spans="1:17" s="8" customFormat="1" ht="33" customHeight="1">
      <c r="A125" s="727"/>
      <c r="B125" s="707"/>
      <c r="C125" s="81" t="s">
        <v>115</v>
      </c>
      <c r="D125" s="92">
        <v>240238</v>
      </c>
      <c r="E125" s="29">
        <v>18488</v>
      </c>
      <c r="F125" s="29">
        <v>28250</v>
      </c>
      <c r="G125" s="29">
        <v>26944</v>
      </c>
      <c r="H125" s="29">
        <v>18488</v>
      </c>
      <c r="I125" s="29">
        <v>16753</v>
      </c>
      <c r="J125" s="29">
        <v>17124</v>
      </c>
      <c r="K125" s="29">
        <v>18488</v>
      </c>
      <c r="L125" s="29">
        <v>19783</v>
      </c>
      <c r="M125" s="29">
        <v>19135</v>
      </c>
      <c r="N125" s="29">
        <v>19809</v>
      </c>
      <c r="O125" s="29">
        <v>18488</v>
      </c>
      <c r="P125" s="125">
        <v>18488</v>
      </c>
      <c r="Q125" s="7"/>
    </row>
    <row r="126" spans="1:17" s="8" customFormat="1" ht="19.5" customHeight="1">
      <c r="A126" s="727"/>
      <c r="B126" s="716">
        <v>80130</v>
      </c>
      <c r="C126" s="9" t="s">
        <v>26</v>
      </c>
      <c r="D126" s="22">
        <f aca="true" t="shared" si="35" ref="D126:P126">SUM(D127,D130,D133,D136,D139,D142)</f>
        <v>12674110</v>
      </c>
      <c r="E126" s="22">
        <f t="shared" si="35"/>
        <v>1198079</v>
      </c>
      <c r="F126" s="22">
        <f t="shared" si="35"/>
        <v>1111441</v>
      </c>
      <c r="G126" s="22">
        <f t="shared" si="35"/>
        <v>1291752</v>
      </c>
      <c r="H126" s="22">
        <f t="shared" si="35"/>
        <v>954743</v>
      </c>
      <c r="I126" s="22">
        <f t="shared" si="35"/>
        <v>1243999</v>
      </c>
      <c r="J126" s="22">
        <f t="shared" si="35"/>
        <v>955170</v>
      </c>
      <c r="K126" s="22">
        <f t="shared" si="35"/>
        <v>962387</v>
      </c>
      <c r="L126" s="22">
        <f t="shared" si="35"/>
        <v>998389</v>
      </c>
      <c r="M126" s="22">
        <f t="shared" si="35"/>
        <v>1015710</v>
      </c>
      <c r="N126" s="22">
        <f t="shared" si="35"/>
        <v>1013292</v>
      </c>
      <c r="O126" s="22">
        <f t="shared" si="35"/>
        <v>992283</v>
      </c>
      <c r="P126" s="51">
        <f t="shared" si="35"/>
        <v>936865</v>
      </c>
      <c r="Q126" s="7"/>
    </row>
    <row r="127" spans="1:17" s="8" customFormat="1" ht="16.5" customHeight="1">
      <c r="A127" s="727"/>
      <c r="B127" s="718"/>
      <c r="C127" s="53" t="s">
        <v>126</v>
      </c>
      <c r="D127" s="79">
        <v>2910000</v>
      </c>
      <c r="E127" s="29">
        <f>SUM(E128)</f>
        <v>474549</v>
      </c>
      <c r="F127" s="29">
        <f aca="true" t="shared" si="36" ref="F127:P127">SUM(F128)</f>
        <v>0</v>
      </c>
      <c r="G127" s="29">
        <f t="shared" si="36"/>
        <v>243546</v>
      </c>
      <c r="H127" s="29">
        <f t="shared" si="36"/>
        <v>243546</v>
      </c>
      <c r="I127" s="29">
        <f t="shared" si="36"/>
        <v>243546</v>
      </c>
      <c r="J127" s="29">
        <f t="shared" si="36"/>
        <v>243546</v>
      </c>
      <c r="K127" s="29">
        <f t="shared" si="36"/>
        <v>243546</v>
      </c>
      <c r="L127" s="29">
        <f t="shared" si="36"/>
        <v>243546</v>
      </c>
      <c r="M127" s="29">
        <f t="shared" si="36"/>
        <v>243546</v>
      </c>
      <c r="N127" s="29">
        <f t="shared" si="36"/>
        <v>243546</v>
      </c>
      <c r="O127" s="29">
        <f t="shared" si="36"/>
        <v>243546</v>
      </c>
      <c r="P127" s="125">
        <f t="shared" si="36"/>
        <v>243537</v>
      </c>
      <c r="Q127" s="7"/>
    </row>
    <row r="128" spans="1:17" s="8" customFormat="1" ht="18.75" customHeight="1">
      <c r="A128" s="727"/>
      <c r="B128" s="718"/>
      <c r="C128" s="88" t="s">
        <v>113</v>
      </c>
      <c r="D128" s="70">
        <v>2910000</v>
      </c>
      <c r="E128" s="78">
        <v>474549</v>
      </c>
      <c r="F128" s="78">
        <v>0</v>
      </c>
      <c r="G128" s="78">
        <v>243546</v>
      </c>
      <c r="H128" s="78">
        <v>243546</v>
      </c>
      <c r="I128" s="78">
        <v>243546</v>
      </c>
      <c r="J128" s="78">
        <v>243546</v>
      </c>
      <c r="K128" s="78">
        <v>243546</v>
      </c>
      <c r="L128" s="78">
        <v>243546</v>
      </c>
      <c r="M128" s="78">
        <v>243546</v>
      </c>
      <c r="N128" s="78">
        <v>243546</v>
      </c>
      <c r="O128" s="78">
        <v>243546</v>
      </c>
      <c r="P128" s="136">
        <v>243537</v>
      </c>
      <c r="Q128" s="7"/>
    </row>
    <row r="129" spans="1:17" s="8" customFormat="1" ht="20.25" customHeight="1">
      <c r="A129" s="727"/>
      <c r="B129" s="718"/>
      <c r="C129" s="53" t="s">
        <v>94</v>
      </c>
      <c r="D129" s="79">
        <v>2880000</v>
      </c>
      <c r="E129" s="29">
        <v>474549</v>
      </c>
      <c r="F129" s="29">
        <v>218681</v>
      </c>
      <c r="G129" s="29">
        <v>218677</v>
      </c>
      <c r="H129" s="29">
        <v>218677</v>
      </c>
      <c r="I129" s="29">
        <v>218677</v>
      </c>
      <c r="J129" s="29">
        <v>218677</v>
      </c>
      <c r="K129" s="29">
        <v>218677</v>
      </c>
      <c r="L129" s="29">
        <v>218677</v>
      </c>
      <c r="M129" s="29">
        <v>218677</v>
      </c>
      <c r="N129" s="29">
        <v>218677</v>
      </c>
      <c r="O129" s="29">
        <v>218677</v>
      </c>
      <c r="P129" s="125">
        <v>218677</v>
      </c>
      <c r="Q129" s="7"/>
    </row>
    <row r="130" spans="1:17" s="8" customFormat="1" ht="34.5" customHeight="1">
      <c r="A130" s="727"/>
      <c r="B130" s="718"/>
      <c r="C130" s="91" t="s">
        <v>125</v>
      </c>
      <c r="D130" s="94">
        <v>4141493</v>
      </c>
      <c r="E130" s="77">
        <v>279617</v>
      </c>
      <c r="F130" s="77">
        <v>450000</v>
      </c>
      <c r="G130" s="77">
        <v>450000</v>
      </c>
      <c r="H130" s="77">
        <v>300000</v>
      </c>
      <c r="I130" s="77">
        <v>394851</v>
      </c>
      <c r="J130" s="77">
        <v>300000</v>
      </c>
      <c r="K130" s="77">
        <v>290000</v>
      </c>
      <c r="L130" s="77">
        <v>297955</v>
      </c>
      <c r="M130" s="77">
        <v>340050</v>
      </c>
      <c r="N130" s="77">
        <v>340010</v>
      </c>
      <c r="O130" s="77">
        <v>359010</v>
      </c>
      <c r="P130" s="135">
        <v>340000</v>
      </c>
      <c r="Q130" s="7"/>
    </row>
    <row r="131" spans="1:17" s="8" customFormat="1" ht="19.5" customHeight="1">
      <c r="A131" s="727"/>
      <c r="B131" s="718"/>
      <c r="C131" s="88" t="s">
        <v>113</v>
      </c>
      <c r="D131" s="95">
        <v>4141493</v>
      </c>
      <c r="E131" s="78">
        <v>279617</v>
      </c>
      <c r="F131" s="78">
        <v>450000</v>
      </c>
      <c r="G131" s="78">
        <v>450000</v>
      </c>
      <c r="H131" s="78">
        <v>300000</v>
      </c>
      <c r="I131" s="78">
        <v>394851</v>
      </c>
      <c r="J131" s="78">
        <v>300000</v>
      </c>
      <c r="K131" s="78">
        <v>290000</v>
      </c>
      <c r="L131" s="78">
        <v>297955</v>
      </c>
      <c r="M131" s="78">
        <v>340050</v>
      </c>
      <c r="N131" s="78">
        <v>340010</v>
      </c>
      <c r="O131" s="78">
        <v>359010</v>
      </c>
      <c r="P131" s="136">
        <v>340000</v>
      </c>
      <c r="Q131" s="7"/>
    </row>
    <row r="132" spans="1:17" s="8" customFormat="1" ht="30.75" customHeight="1">
      <c r="A132" s="727"/>
      <c r="B132" s="718"/>
      <c r="C132" s="81" t="s">
        <v>115</v>
      </c>
      <c r="D132" s="94">
        <v>3428170</v>
      </c>
      <c r="E132" s="29">
        <v>259944</v>
      </c>
      <c r="F132" s="29">
        <v>388893</v>
      </c>
      <c r="G132" s="29">
        <v>369993</v>
      </c>
      <c r="H132" s="29">
        <v>259944</v>
      </c>
      <c r="I132" s="29">
        <v>274762</v>
      </c>
      <c r="J132" s="29">
        <v>259944</v>
      </c>
      <c r="K132" s="29">
        <v>257345</v>
      </c>
      <c r="L132" s="29">
        <v>277345</v>
      </c>
      <c r="M132" s="29">
        <v>270000</v>
      </c>
      <c r="N132" s="29">
        <v>270000</v>
      </c>
      <c r="O132" s="29">
        <v>270000</v>
      </c>
      <c r="P132" s="125">
        <v>270000</v>
      </c>
      <c r="Q132" s="7"/>
    </row>
    <row r="133" spans="1:17" s="8" customFormat="1" ht="33" customHeight="1">
      <c r="A133" s="727"/>
      <c r="B133" s="718"/>
      <c r="C133" s="91" t="s">
        <v>175</v>
      </c>
      <c r="D133" s="94">
        <v>1286836</v>
      </c>
      <c r="E133" s="29">
        <v>109930</v>
      </c>
      <c r="F133" s="29">
        <v>154409</v>
      </c>
      <c r="G133" s="29">
        <v>153908</v>
      </c>
      <c r="H133" s="29">
        <v>113448</v>
      </c>
      <c r="I133" s="29">
        <v>143829</v>
      </c>
      <c r="J133" s="29">
        <v>118490</v>
      </c>
      <c r="K133" s="29">
        <v>110080</v>
      </c>
      <c r="L133" s="29">
        <v>112422</v>
      </c>
      <c r="M133" s="29">
        <v>89076</v>
      </c>
      <c r="N133" s="29">
        <v>95896</v>
      </c>
      <c r="O133" s="29">
        <v>85348</v>
      </c>
      <c r="P133" s="125">
        <v>0</v>
      </c>
      <c r="Q133" s="7"/>
    </row>
    <row r="134" spans="1:17" s="8" customFormat="1" ht="18.75" customHeight="1">
      <c r="A134" s="727"/>
      <c r="B134" s="718"/>
      <c r="C134" s="88" t="s">
        <v>113</v>
      </c>
      <c r="D134" s="95">
        <v>1286836</v>
      </c>
      <c r="E134" s="64">
        <v>109930</v>
      </c>
      <c r="F134" s="64">
        <v>154409</v>
      </c>
      <c r="G134" s="64">
        <v>153908</v>
      </c>
      <c r="H134" s="64">
        <v>113448</v>
      </c>
      <c r="I134" s="64">
        <v>143829</v>
      </c>
      <c r="J134" s="64">
        <v>118490</v>
      </c>
      <c r="K134" s="64">
        <v>110080</v>
      </c>
      <c r="L134" s="64">
        <v>112422</v>
      </c>
      <c r="M134" s="64">
        <v>89076</v>
      </c>
      <c r="N134" s="64">
        <v>95896</v>
      </c>
      <c r="O134" s="64">
        <v>85348</v>
      </c>
      <c r="P134" s="126">
        <v>0</v>
      </c>
      <c r="Q134" s="7"/>
    </row>
    <row r="135" spans="1:17" s="8" customFormat="1" ht="32.25" customHeight="1">
      <c r="A135" s="727"/>
      <c r="B135" s="718"/>
      <c r="C135" s="81" t="s">
        <v>115</v>
      </c>
      <c r="D135" s="94">
        <v>1099943</v>
      </c>
      <c r="E135" s="29">
        <v>89319</v>
      </c>
      <c r="F135" s="29">
        <v>132672</v>
      </c>
      <c r="G135" s="29">
        <v>123908</v>
      </c>
      <c r="H135" s="29">
        <v>88448</v>
      </c>
      <c r="I135" s="29">
        <v>93829</v>
      </c>
      <c r="J135" s="29">
        <v>100490</v>
      </c>
      <c r="K135" s="29">
        <v>88535</v>
      </c>
      <c r="L135" s="29">
        <v>112422</v>
      </c>
      <c r="M135" s="29">
        <v>89076</v>
      </c>
      <c r="N135" s="29">
        <v>95896</v>
      </c>
      <c r="O135" s="29">
        <v>85348</v>
      </c>
      <c r="P135" s="125">
        <v>0</v>
      </c>
      <c r="Q135" s="7"/>
    </row>
    <row r="136" spans="1:17" s="8" customFormat="1" ht="36" customHeight="1">
      <c r="A136" s="727"/>
      <c r="B136" s="718"/>
      <c r="C136" s="91" t="s">
        <v>174</v>
      </c>
      <c r="D136" s="94">
        <v>1305247</v>
      </c>
      <c r="E136" s="77">
        <v>96005</v>
      </c>
      <c r="F136" s="71">
        <v>135103</v>
      </c>
      <c r="G136" s="77">
        <v>134878</v>
      </c>
      <c r="H136" s="77">
        <v>89521</v>
      </c>
      <c r="I136" s="77">
        <v>140063</v>
      </c>
      <c r="J136" s="77">
        <v>86490</v>
      </c>
      <c r="K136" s="77">
        <v>105620</v>
      </c>
      <c r="L136" s="77">
        <v>111149</v>
      </c>
      <c r="M136" s="77">
        <v>113056</v>
      </c>
      <c r="N136" s="77">
        <v>104150</v>
      </c>
      <c r="O136" s="77">
        <v>92856</v>
      </c>
      <c r="P136" s="135">
        <v>96356</v>
      </c>
      <c r="Q136" s="7"/>
    </row>
    <row r="137" spans="1:17" s="8" customFormat="1" ht="19.5" customHeight="1">
      <c r="A137" s="727"/>
      <c r="B137" s="718"/>
      <c r="C137" s="88" t="s">
        <v>113</v>
      </c>
      <c r="D137" s="97">
        <v>1305247</v>
      </c>
      <c r="E137" s="78">
        <v>96005</v>
      </c>
      <c r="F137" s="66">
        <v>135103</v>
      </c>
      <c r="G137" s="78">
        <v>134878</v>
      </c>
      <c r="H137" s="78">
        <v>89521</v>
      </c>
      <c r="I137" s="78">
        <v>140063</v>
      </c>
      <c r="J137" s="78">
        <v>86490</v>
      </c>
      <c r="K137" s="78">
        <v>105620</v>
      </c>
      <c r="L137" s="78">
        <v>111149</v>
      </c>
      <c r="M137" s="78">
        <v>113056</v>
      </c>
      <c r="N137" s="78">
        <v>104150</v>
      </c>
      <c r="O137" s="78">
        <v>92856</v>
      </c>
      <c r="P137" s="136">
        <v>96356</v>
      </c>
      <c r="Q137" s="7"/>
    </row>
    <row r="138" spans="1:17" s="8" customFormat="1" ht="32.25" customHeight="1">
      <c r="A138" s="727"/>
      <c r="B138" s="718"/>
      <c r="C138" s="81" t="s">
        <v>115</v>
      </c>
      <c r="D138" s="98">
        <v>1120884</v>
      </c>
      <c r="E138" s="71">
        <v>86256</v>
      </c>
      <c r="F138" s="71">
        <v>131803</v>
      </c>
      <c r="G138" s="71">
        <v>125713</v>
      </c>
      <c r="H138" s="71">
        <v>86256</v>
      </c>
      <c r="I138" s="71">
        <v>78162</v>
      </c>
      <c r="J138" s="71">
        <v>79890</v>
      </c>
      <c r="K138" s="71">
        <v>86256</v>
      </c>
      <c r="L138" s="71">
        <v>92324</v>
      </c>
      <c r="M138" s="71">
        <v>89292</v>
      </c>
      <c r="N138" s="71">
        <v>92420</v>
      </c>
      <c r="O138" s="71">
        <v>86256</v>
      </c>
      <c r="P138" s="132">
        <v>86256</v>
      </c>
      <c r="Q138" s="7"/>
    </row>
    <row r="139" spans="1:17" s="8" customFormat="1" ht="21" customHeight="1">
      <c r="A139" s="727"/>
      <c r="B139" s="718"/>
      <c r="C139" s="99" t="s">
        <v>127</v>
      </c>
      <c r="D139" s="94">
        <v>889000</v>
      </c>
      <c r="E139" s="29">
        <v>66676</v>
      </c>
      <c r="F139" s="29">
        <v>130032</v>
      </c>
      <c r="G139" s="29">
        <v>75499</v>
      </c>
      <c r="H139" s="29">
        <v>58028</v>
      </c>
      <c r="I139" s="29">
        <v>82008</v>
      </c>
      <c r="J139" s="29">
        <v>62886</v>
      </c>
      <c r="K139" s="29">
        <v>69441</v>
      </c>
      <c r="L139" s="29">
        <v>60063</v>
      </c>
      <c r="M139" s="29">
        <v>64729</v>
      </c>
      <c r="N139" s="29">
        <v>63892</v>
      </c>
      <c r="O139" s="29">
        <v>55149</v>
      </c>
      <c r="P139" s="125">
        <v>100597</v>
      </c>
      <c r="Q139" s="7"/>
    </row>
    <row r="140" spans="1:17" s="8" customFormat="1" ht="20.25" customHeight="1">
      <c r="A140" s="727"/>
      <c r="B140" s="718"/>
      <c r="C140" s="88" t="s">
        <v>113</v>
      </c>
      <c r="D140" s="95">
        <v>889000</v>
      </c>
      <c r="E140" s="64">
        <v>66676</v>
      </c>
      <c r="F140" s="64">
        <v>130032</v>
      </c>
      <c r="G140" s="64">
        <v>75499</v>
      </c>
      <c r="H140" s="64">
        <v>58028</v>
      </c>
      <c r="I140" s="64">
        <v>82008</v>
      </c>
      <c r="J140" s="64">
        <v>62886</v>
      </c>
      <c r="K140" s="64">
        <v>69441</v>
      </c>
      <c r="L140" s="64">
        <v>60063</v>
      </c>
      <c r="M140" s="64">
        <v>64729</v>
      </c>
      <c r="N140" s="64">
        <v>63892</v>
      </c>
      <c r="O140" s="64">
        <v>55149</v>
      </c>
      <c r="P140" s="126">
        <v>100597</v>
      </c>
      <c r="Q140" s="7"/>
    </row>
    <row r="141" spans="1:17" s="8" customFormat="1" ht="28.5" customHeight="1">
      <c r="A141" s="727"/>
      <c r="B141" s="718"/>
      <c r="C141" s="81" t="s">
        <v>115</v>
      </c>
      <c r="D141" s="94">
        <v>733728</v>
      </c>
      <c r="E141" s="29">
        <v>52272</v>
      </c>
      <c r="F141" s="29">
        <v>99936</v>
      </c>
      <c r="G141" s="29">
        <v>50939</v>
      </c>
      <c r="H141" s="29">
        <v>50689</v>
      </c>
      <c r="I141" s="29">
        <v>58440</v>
      </c>
      <c r="J141" s="29">
        <v>53625</v>
      </c>
      <c r="K141" s="29">
        <v>50510</v>
      </c>
      <c r="L141" s="29">
        <v>54346</v>
      </c>
      <c r="M141" s="29">
        <v>51003</v>
      </c>
      <c r="N141" s="29">
        <v>56222</v>
      </c>
      <c r="O141" s="29">
        <v>55149</v>
      </c>
      <c r="P141" s="125">
        <v>100597</v>
      </c>
      <c r="Q141" s="7"/>
    </row>
    <row r="142" spans="1:17" s="8" customFormat="1" ht="20.25" customHeight="1">
      <c r="A142" s="727"/>
      <c r="B142" s="718"/>
      <c r="C142" s="88" t="s">
        <v>128</v>
      </c>
      <c r="D142" s="94">
        <v>2141534</v>
      </c>
      <c r="E142" s="29">
        <v>171302</v>
      </c>
      <c r="F142" s="29">
        <v>241897</v>
      </c>
      <c r="G142" s="29">
        <v>233921</v>
      </c>
      <c r="H142" s="29">
        <v>150200</v>
      </c>
      <c r="I142" s="29">
        <v>239702</v>
      </c>
      <c r="J142" s="29">
        <v>143758</v>
      </c>
      <c r="K142" s="29">
        <v>143700</v>
      </c>
      <c r="L142" s="29">
        <v>173254</v>
      </c>
      <c r="M142" s="29">
        <v>165253</v>
      </c>
      <c r="N142" s="29">
        <v>165798</v>
      </c>
      <c r="O142" s="29">
        <v>156374</v>
      </c>
      <c r="P142" s="125">
        <v>156375</v>
      </c>
      <c r="Q142" s="7"/>
    </row>
    <row r="143" spans="1:17" s="8" customFormat="1" ht="18" customHeight="1">
      <c r="A143" s="727"/>
      <c r="B143" s="718"/>
      <c r="C143" s="88" t="s">
        <v>113</v>
      </c>
      <c r="D143" s="95">
        <v>2141534</v>
      </c>
      <c r="E143" s="78">
        <v>171302</v>
      </c>
      <c r="F143" s="78">
        <v>241897</v>
      </c>
      <c r="G143" s="78">
        <v>233921</v>
      </c>
      <c r="H143" s="78">
        <v>150200</v>
      </c>
      <c r="I143" s="78">
        <v>239702</v>
      </c>
      <c r="J143" s="78">
        <v>143758</v>
      </c>
      <c r="K143" s="78">
        <v>143700</v>
      </c>
      <c r="L143" s="78">
        <v>173254</v>
      </c>
      <c r="M143" s="78">
        <v>165253</v>
      </c>
      <c r="N143" s="78">
        <v>165798</v>
      </c>
      <c r="O143" s="78">
        <v>156374</v>
      </c>
      <c r="P143" s="136">
        <v>156375</v>
      </c>
      <c r="Q143" s="7"/>
    </row>
    <row r="144" spans="1:17" s="8" customFormat="1" ht="30" customHeight="1">
      <c r="A144" s="727"/>
      <c r="B144" s="719"/>
      <c r="C144" s="81" t="s">
        <v>115</v>
      </c>
      <c r="D144" s="94">
        <v>1804523</v>
      </c>
      <c r="E144" s="29">
        <v>148122</v>
      </c>
      <c r="F144" s="29">
        <v>229601</v>
      </c>
      <c r="G144" s="29">
        <v>198921</v>
      </c>
      <c r="H144" s="29">
        <v>135200</v>
      </c>
      <c r="I144" s="29">
        <v>137148</v>
      </c>
      <c r="J144" s="29">
        <v>133500</v>
      </c>
      <c r="K144" s="29">
        <v>136250</v>
      </c>
      <c r="L144" s="29">
        <v>163232</v>
      </c>
      <c r="M144" s="29">
        <v>138554</v>
      </c>
      <c r="N144" s="29">
        <v>152236</v>
      </c>
      <c r="O144" s="29">
        <v>134250</v>
      </c>
      <c r="P144" s="125">
        <v>97509</v>
      </c>
      <c r="Q144" s="7"/>
    </row>
    <row r="145" spans="1:17" s="8" customFormat="1" ht="18" customHeight="1">
      <c r="A145" s="727"/>
      <c r="B145" s="711">
        <v>80134</v>
      </c>
      <c r="C145" s="41" t="s">
        <v>74</v>
      </c>
      <c r="D145" s="22">
        <f aca="true" t="shared" si="37" ref="D145:P145">SUM(D146,D149)</f>
        <v>814843</v>
      </c>
      <c r="E145" s="22">
        <f t="shared" si="37"/>
        <v>67574</v>
      </c>
      <c r="F145" s="22">
        <f t="shared" si="37"/>
        <v>84500</v>
      </c>
      <c r="G145" s="22">
        <f t="shared" si="37"/>
        <v>73648</v>
      </c>
      <c r="H145" s="22">
        <f t="shared" si="37"/>
        <v>67100</v>
      </c>
      <c r="I145" s="22">
        <f t="shared" si="37"/>
        <v>66223</v>
      </c>
      <c r="J145" s="22">
        <f t="shared" si="37"/>
        <v>64900</v>
      </c>
      <c r="K145" s="22">
        <f t="shared" si="37"/>
        <v>64200</v>
      </c>
      <c r="L145" s="22">
        <f t="shared" si="37"/>
        <v>63900</v>
      </c>
      <c r="M145" s="22">
        <f t="shared" si="37"/>
        <v>64347</v>
      </c>
      <c r="N145" s="22">
        <f t="shared" si="37"/>
        <v>67089</v>
      </c>
      <c r="O145" s="22">
        <f t="shared" si="37"/>
        <v>66924</v>
      </c>
      <c r="P145" s="51">
        <f t="shared" si="37"/>
        <v>64438</v>
      </c>
      <c r="Q145" s="7"/>
    </row>
    <row r="146" spans="1:17" s="8" customFormat="1" ht="32.25" customHeight="1">
      <c r="A146" s="727"/>
      <c r="B146" s="741"/>
      <c r="C146" s="81" t="s">
        <v>129</v>
      </c>
      <c r="D146" s="79">
        <v>608843</v>
      </c>
      <c r="E146" s="29">
        <v>55430</v>
      </c>
      <c r="F146" s="29">
        <v>61500</v>
      </c>
      <c r="G146" s="29">
        <v>49600</v>
      </c>
      <c r="H146" s="29">
        <v>49100</v>
      </c>
      <c r="I146" s="29">
        <v>49150</v>
      </c>
      <c r="J146" s="29">
        <v>48900</v>
      </c>
      <c r="K146" s="29">
        <v>49200</v>
      </c>
      <c r="L146" s="29">
        <v>48900</v>
      </c>
      <c r="M146" s="29">
        <v>49260</v>
      </c>
      <c r="N146" s="29">
        <v>49265</v>
      </c>
      <c r="O146" s="29">
        <v>49100</v>
      </c>
      <c r="P146" s="125">
        <v>49438</v>
      </c>
      <c r="Q146" s="7"/>
    </row>
    <row r="147" spans="1:17" s="8" customFormat="1" ht="15.75" customHeight="1">
      <c r="A147" s="727"/>
      <c r="B147" s="741"/>
      <c r="C147" s="88" t="s">
        <v>113</v>
      </c>
      <c r="D147" s="80">
        <v>608843</v>
      </c>
      <c r="E147" s="64">
        <v>55430</v>
      </c>
      <c r="F147" s="64">
        <v>61500</v>
      </c>
      <c r="G147" s="64">
        <v>49600</v>
      </c>
      <c r="H147" s="64">
        <v>49100</v>
      </c>
      <c r="I147" s="64">
        <v>49150</v>
      </c>
      <c r="J147" s="64">
        <v>48900</v>
      </c>
      <c r="K147" s="64">
        <v>49200</v>
      </c>
      <c r="L147" s="64">
        <v>48900</v>
      </c>
      <c r="M147" s="64">
        <v>49260</v>
      </c>
      <c r="N147" s="64">
        <v>49265</v>
      </c>
      <c r="O147" s="64">
        <v>49100</v>
      </c>
      <c r="P147" s="126">
        <v>49438</v>
      </c>
      <c r="Q147" s="7"/>
    </row>
    <row r="148" spans="1:17" s="8" customFormat="1" ht="29.25" customHeight="1">
      <c r="A148" s="727"/>
      <c r="B148" s="741"/>
      <c r="C148" s="81" t="s">
        <v>115</v>
      </c>
      <c r="D148" s="79">
        <v>532369</v>
      </c>
      <c r="E148" s="29">
        <v>43982</v>
      </c>
      <c r="F148" s="29">
        <v>59500</v>
      </c>
      <c r="G148" s="29">
        <v>43800</v>
      </c>
      <c r="H148" s="29">
        <v>43880</v>
      </c>
      <c r="I148" s="29">
        <v>43400</v>
      </c>
      <c r="J148" s="29">
        <v>43950</v>
      </c>
      <c r="K148" s="29">
        <v>42990</v>
      </c>
      <c r="L148" s="29">
        <v>43900</v>
      </c>
      <c r="M148" s="29">
        <v>43200</v>
      </c>
      <c r="N148" s="29">
        <v>40589</v>
      </c>
      <c r="O148" s="29">
        <v>40589</v>
      </c>
      <c r="P148" s="125">
        <v>42589</v>
      </c>
      <c r="Q148" s="7"/>
    </row>
    <row r="149" spans="1:17" s="8" customFormat="1" ht="34.5" customHeight="1">
      <c r="A149" s="727"/>
      <c r="B149" s="741"/>
      <c r="C149" s="88" t="s">
        <v>172</v>
      </c>
      <c r="D149" s="94">
        <v>206000</v>
      </c>
      <c r="E149" s="29">
        <v>12144</v>
      </c>
      <c r="F149" s="29">
        <v>23000</v>
      </c>
      <c r="G149" s="29">
        <v>24048</v>
      </c>
      <c r="H149" s="29">
        <v>18000</v>
      </c>
      <c r="I149" s="29">
        <v>17073</v>
      </c>
      <c r="J149" s="29">
        <v>16000</v>
      </c>
      <c r="K149" s="29">
        <v>15000</v>
      </c>
      <c r="L149" s="29">
        <v>15000</v>
      </c>
      <c r="M149" s="29">
        <v>15087</v>
      </c>
      <c r="N149" s="29">
        <v>17824</v>
      </c>
      <c r="O149" s="29">
        <v>17824</v>
      </c>
      <c r="P149" s="125">
        <v>15000</v>
      </c>
      <c r="Q149" s="7"/>
    </row>
    <row r="150" spans="1:17" s="8" customFormat="1" ht="18" customHeight="1">
      <c r="A150" s="727"/>
      <c r="B150" s="741"/>
      <c r="C150" s="88" t="s">
        <v>113</v>
      </c>
      <c r="D150" s="95">
        <v>206000</v>
      </c>
      <c r="E150" s="64">
        <v>12144</v>
      </c>
      <c r="F150" s="64">
        <v>23000</v>
      </c>
      <c r="G150" s="64">
        <v>24048</v>
      </c>
      <c r="H150" s="64">
        <v>18000</v>
      </c>
      <c r="I150" s="64">
        <v>17073</v>
      </c>
      <c r="J150" s="64">
        <v>16000</v>
      </c>
      <c r="K150" s="64">
        <v>15000</v>
      </c>
      <c r="L150" s="64">
        <v>15000</v>
      </c>
      <c r="M150" s="64">
        <v>15087</v>
      </c>
      <c r="N150" s="64">
        <v>17824</v>
      </c>
      <c r="O150" s="64">
        <v>17824</v>
      </c>
      <c r="P150" s="126">
        <v>15000</v>
      </c>
      <c r="Q150" s="7"/>
    </row>
    <row r="151" spans="1:17" s="8" customFormat="1" ht="29.25" customHeight="1" thickBot="1">
      <c r="A151" s="729"/>
      <c r="B151" s="742"/>
      <c r="C151" s="197" t="s">
        <v>115</v>
      </c>
      <c r="D151" s="202">
        <v>159697</v>
      </c>
      <c r="E151" s="180">
        <v>11918</v>
      </c>
      <c r="F151" s="180">
        <v>18512</v>
      </c>
      <c r="G151" s="180">
        <v>17548</v>
      </c>
      <c r="H151" s="180">
        <v>12037</v>
      </c>
      <c r="I151" s="203">
        <v>12037</v>
      </c>
      <c r="J151" s="203">
        <v>12037</v>
      </c>
      <c r="K151" s="203">
        <v>12157</v>
      </c>
      <c r="L151" s="203">
        <v>12157</v>
      </c>
      <c r="M151" s="203">
        <v>12824</v>
      </c>
      <c r="N151" s="180">
        <v>12824</v>
      </c>
      <c r="O151" s="180">
        <v>12824</v>
      </c>
      <c r="P151" s="181">
        <v>12822</v>
      </c>
      <c r="Q151" s="7"/>
    </row>
    <row r="152" spans="1:17" s="4" customFormat="1" ht="49.5" customHeight="1" thickBot="1">
      <c r="A152" s="230" t="s">
        <v>0</v>
      </c>
      <c r="B152" s="231" t="s">
        <v>1</v>
      </c>
      <c r="C152" s="232" t="s">
        <v>87</v>
      </c>
      <c r="D152" s="231" t="s">
        <v>2</v>
      </c>
      <c r="E152" s="233" t="s">
        <v>42</v>
      </c>
      <c r="F152" s="231" t="s">
        <v>43</v>
      </c>
      <c r="G152" s="231" t="s">
        <v>44</v>
      </c>
      <c r="H152" s="231" t="s">
        <v>45</v>
      </c>
      <c r="I152" s="231" t="s">
        <v>46</v>
      </c>
      <c r="J152" s="231" t="s">
        <v>47</v>
      </c>
      <c r="K152" s="231" t="s">
        <v>48</v>
      </c>
      <c r="L152" s="231" t="s">
        <v>49</v>
      </c>
      <c r="M152" s="231" t="s">
        <v>50</v>
      </c>
      <c r="N152" s="231" t="s">
        <v>51</v>
      </c>
      <c r="O152" s="231" t="s">
        <v>52</v>
      </c>
      <c r="P152" s="234" t="s">
        <v>53</v>
      </c>
      <c r="Q152" s="3"/>
    </row>
    <row r="153" spans="1:17" s="8" customFormat="1" ht="48" customHeight="1">
      <c r="A153" s="727"/>
      <c r="B153" s="701">
        <v>80140</v>
      </c>
      <c r="C153" s="235" t="s">
        <v>55</v>
      </c>
      <c r="D153" s="236">
        <v>1075597</v>
      </c>
      <c r="E153" s="237">
        <v>92625</v>
      </c>
      <c r="F153" s="237">
        <v>132085</v>
      </c>
      <c r="G153" s="237">
        <v>95000</v>
      </c>
      <c r="H153" s="237">
        <v>95000</v>
      </c>
      <c r="I153" s="237">
        <v>80000</v>
      </c>
      <c r="J153" s="237">
        <v>83000</v>
      </c>
      <c r="K153" s="237">
        <v>83000</v>
      </c>
      <c r="L153" s="237">
        <v>83000</v>
      </c>
      <c r="M153" s="237">
        <v>83000</v>
      </c>
      <c r="N153" s="237">
        <v>83000</v>
      </c>
      <c r="O153" s="237">
        <v>80000</v>
      </c>
      <c r="P153" s="238">
        <v>85887</v>
      </c>
      <c r="Q153" s="7"/>
    </row>
    <row r="154" spans="1:17" s="8" customFormat="1" ht="31.5" customHeight="1">
      <c r="A154" s="727"/>
      <c r="B154" s="711"/>
      <c r="C154" s="88" t="s">
        <v>171</v>
      </c>
      <c r="D154" s="63">
        <v>1075597</v>
      </c>
      <c r="E154" s="77">
        <v>92625</v>
      </c>
      <c r="F154" s="77">
        <v>132085</v>
      </c>
      <c r="G154" s="77">
        <v>95000</v>
      </c>
      <c r="H154" s="29">
        <v>95000</v>
      </c>
      <c r="I154" s="77">
        <v>80000</v>
      </c>
      <c r="J154" s="77">
        <v>83000</v>
      </c>
      <c r="K154" s="77">
        <v>83000</v>
      </c>
      <c r="L154" s="77">
        <v>83000</v>
      </c>
      <c r="M154" s="77">
        <v>83000</v>
      </c>
      <c r="N154" s="77">
        <v>83000</v>
      </c>
      <c r="O154" s="77">
        <v>80000</v>
      </c>
      <c r="P154" s="135">
        <v>85887</v>
      </c>
      <c r="Q154" s="7"/>
    </row>
    <row r="155" spans="1:17" s="8" customFormat="1" ht="18" customHeight="1">
      <c r="A155" s="727"/>
      <c r="B155" s="711"/>
      <c r="C155" s="88" t="s">
        <v>113</v>
      </c>
      <c r="D155" s="100">
        <v>1075597</v>
      </c>
      <c r="E155" s="64">
        <v>92625</v>
      </c>
      <c r="F155" s="64">
        <v>132085</v>
      </c>
      <c r="G155" s="64">
        <v>95000</v>
      </c>
      <c r="H155" s="64">
        <v>95000</v>
      </c>
      <c r="I155" s="64">
        <v>80000</v>
      </c>
      <c r="J155" s="64">
        <v>83000</v>
      </c>
      <c r="K155" s="64">
        <v>83000</v>
      </c>
      <c r="L155" s="64">
        <v>83000</v>
      </c>
      <c r="M155" s="64">
        <v>83000</v>
      </c>
      <c r="N155" s="64">
        <v>83000</v>
      </c>
      <c r="O155" s="64">
        <v>80000</v>
      </c>
      <c r="P155" s="126">
        <v>85887</v>
      </c>
      <c r="Q155" s="7"/>
    </row>
    <row r="156" spans="1:17" s="8" customFormat="1" ht="18" customHeight="1">
      <c r="A156" s="727"/>
      <c r="B156" s="711"/>
      <c r="C156" s="81" t="s">
        <v>115</v>
      </c>
      <c r="D156" s="101">
        <v>1004509</v>
      </c>
      <c r="E156" s="29">
        <v>88830</v>
      </c>
      <c r="F156" s="29">
        <v>128290</v>
      </c>
      <c r="G156" s="29">
        <v>90000</v>
      </c>
      <c r="H156" s="29">
        <v>90000</v>
      </c>
      <c r="I156" s="29">
        <v>71339</v>
      </c>
      <c r="J156" s="29">
        <v>80000</v>
      </c>
      <c r="K156" s="29">
        <v>80000</v>
      </c>
      <c r="L156" s="29">
        <v>80000</v>
      </c>
      <c r="M156" s="29">
        <v>80000</v>
      </c>
      <c r="N156" s="29">
        <v>80000</v>
      </c>
      <c r="O156" s="29">
        <v>70000</v>
      </c>
      <c r="P156" s="125">
        <v>66050</v>
      </c>
      <c r="Q156" s="7"/>
    </row>
    <row r="157" spans="1:17" s="8" customFormat="1" ht="35.25" customHeight="1">
      <c r="A157" s="727"/>
      <c r="B157" s="707">
        <v>80144</v>
      </c>
      <c r="C157" s="9" t="s">
        <v>75</v>
      </c>
      <c r="D157" s="22">
        <f>SUM(E157:P157)</f>
        <v>2654080</v>
      </c>
      <c r="E157" s="10">
        <f>SUM(E158)</f>
        <v>396560</v>
      </c>
      <c r="F157" s="10">
        <f aca="true" t="shared" si="38" ref="F157:P157">SUM(F158)</f>
        <v>200000</v>
      </c>
      <c r="G157" s="10">
        <f t="shared" si="38"/>
        <v>205752</v>
      </c>
      <c r="H157" s="10">
        <f t="shared" si="38"/>
        <v>205752</v>
      </c>
      <c r="I157" s="10">
        <f t="shared" si="38"/>
        <v>205752</v>
      </c>
      <c r="J157" s="10">
        <f t="shared" si="38"/>
        <v>205752</v>
      </c>
      <c r="K157" s="10">
        <f t="shared" si="38"/>
        <v>205752</v>
      </c>
      <c r="L157" s="10">
        <f t="shared" si="38"/>
        <v>205752</v>
      </c>
      <c r="M157" s="10">
        <f t="shared" si="38"/>
        <v>205752</v>
      </c>
      <c r="N157" s="10">
        <f t="shared" si="38"/>
        <v>205752</v>
      </c>
      <c r="O157" s="10">
        <f t="shared" si="38"/>
        <v>205752</v>
      </c>
      <c r="P157" s="138">
        <f t="shared" si="38"/>
        <v>205752</v>
      </c>
      <c r="Q157" s="7"/>
    </row>
    <row r="158" spans="1:17" s="8" customFormat="1" ht="20.25" customHeight="1">
      <c r="A158" s="727"/>
      <c r="B158" s="711"/>
      <c r="C158" s="53" t="s">
        <v>131</v>
      </c>
      <c r="D158" s="59">
        <v>2654080</v>
      </c>
      <c r="E158" s="29">
        <f>SUM(E159)</f>
        <v>396560</v>
      </c>
      <c r="F158" s="29">
        <f aca="true" t="shared" si="39" ref="F158:P158">SUM(F159)</f>
        <v>200000</v>
      </c>
      <c r="G158" s="29">
        <f t="shared" si="39"/>
        <v>205752</v>
      </c>
      <c r="H158" s="29">
        <f t="shared" si="39"/>
        <v>205752</v>
      </c>
      <c r="I158" s="29">
        <f t="shared" si="39"/>
        <v>205752</v>
      </c>
      <c r="J158" s="29">
        <f t="shared" si="39"/>
        <v>205752</v>
      </c>
      <c r="K158" s="29">
        <f t="shared" si="39"/>
        <v>205752</v>
      </c>
      <c r="L158" s="29">
        <f t="shared" si="39"/>
        <v>205752</v>
      </c>
      <c r="M158" s="29">
        <f t="shared" si="39"/>
        <v>205752</v>
      </c>
      <c r="N158" s="29">
        <f t="shared" si="39"/>
        <v>205752</v>
      </c>
      <c r="O158" s="29">
        <f t="shared" si="39"/>
        <v>205752</v>
      </c>
      <c r="P158" s="125">
        <f t="shared" si="39"/>
        <v>205752</v>
      </c>
      <c r="Q158" s="7"/>
    </row>
    <row r="159" spans="1:17" s="8" customFormat="1" ht="14.25" customHeight="1">
      <c r="A159" s="727"/>
      <c r="B159" s="712"/>
      <c r="C159" s="88" t="s">
        <v>113</v>
      </c>
      <c r="D159" s="61">
        <v>2654080</v>
      </c>
      <c r="E159" s="64">
        <f>SUM(E160)</f>
        <v>396560</v>
      </c>
      <c r="F159" s="64">
        <f aca="true" t="shared" si="40" ref="F159:P159">SUM(F160)</f>
        <v>200000</v>
      </c>
      <c r="G159" s="64">
        <f t="shared" si="40"/>
        <v>205752</v>
      </c>
      <c r="H159" s="64">
        <f t="shared" si="40"/>
        <v>205752</v>
      </c>
      <c r="I159" s="64">
        <f t="shared" si="40"/>
        <v>205752</v>
      </c>
      <c r="J159" s="64">
        <f t="shared" si="40"/>
        <v>205752</v>
      </c>
      <c r="K159" s="64">
        <f t="shared" si="40"/>
        <v>205752</v>
      </c>
      <c r="L159" s="64">
        <f t="shared" si="40"/>
        <v>205752</v>
      </c>
      <c r="M159" s="64">
        <f t="shared" si="40"/>
        <v>205752</v>
      </c>
      <c r="N159" s="64">
        <f t="shared" si="40"/>
        <v>205752</v>
      </c>
      <c r="O159" s="64">
        <f t="shared" si="40"/>
        <v>205752</v>
      </c>
      <c r="P159" s="126">
        <f t="shared" si="40"/>
        <v>205752</v>
      </c>
      <c r="Q159" s="7"/>
    </row>
    <row r="160" spans="1:17" s="8" customFormat="1" ht="20.25" customHeight="1">
      <c r="A160" s="727"/>
      <c r="B160" s="712"/>
      <c r="C160" s="81" t="s">
        <v>130</v>
      </c>
      <c r="D160" s="63">
        <v>2654080</v>
      </c>
      <c r="E160" s="29">
        <v>396560</v>
      </c>
      <c r="F160" s="29">
        <v>200000</v>
      </c>
      <c r="G160" s="29">
        <v>205752</v>
      </c>
      <c r="H160" s="29">
        <v>205752</v>
      </c>
      <c r="I160" s="29">
        <v>205752</v>
      </c>
      <c r="J160" s="29">
        <v>205752</v>
      </c>
      <c r="K160" s="29">
        <v>205752</v>
      </c>
      <c r="L160" s="29">
        <v>205752</v>
      </c>
      <c r="M160" s="29">
        <v>205752</v>
      </c>
      <c r="N160" s="29">
        <v>205752</v>
      </c>
      <c r="O160" s="29">
        <v>205752</v>
      </c>
      <c r="P160" s="125">
        <v>205752</v>
      </c>
      <c r="Q160" s="7"/>
    </row>
    <row r="161" spans="1:17" s="8" customFormat="1" ht="35.25" customHeight="1">
      <c r="A161" s="727"/>
      <c r="B161" s="707">
        <v>80146</v>
      </c>
      <c r="C161" s="9" t="s">
        <v>76</v>
      </c>
      <c r="D161" s="22">
        <f>SUM(E161:P161)</f>
        <v>139416</v>
      </c>
      <c r="E161" s="13">
        <f>SUM(E162)</f>
        <v>0</v>
      </c>
      <c r="F161" s="13">
        <f aca="true" t="shared" si="41" ref="F161:P161">SUM(F162)</f>
        <v>1216</v>
      </c>
      <c r="G161" s="13">
        <f t="shared" si="41"/>
        <v>13820</v>
      </c>
      <c r="H161" s="13">
        <f t="shared" si="41"/>
        <v>13820</v>
      </c>
      <c r="I161" s="13">
        <f t="shared" si="41"/>
        <v>13820</v>
      </c>
      <c r="J161" s="13">
        <f t="shared" si="41"/>
        <v>13820</v>
      </c>
      <c r="K161" s="13">
        <f t="shared" si="41"/>
        <v>13820</v>
      </c>
      <c r="L161" s="13">
        <f t="shared" si="41"/>
        <v>13820</v>
      </c>
      <c r="M161" s="13">
        <f t="shared" si="41"/>
        <v>13820</v>
      </c>
      <c r="N161" s="13">
        <f t="shared" si="41"/>
        <v>13820</v>
      </c>
      <c r="O161" s="13">
        <f t="shared" si="41"/>
        <v>13820</v>
      </c>
      <c r="P161" s="14">
        <f t="shared" si="41"/>
        <v>13820</v>
      </c>
      <c r="Q161" s="7"/>
    </row>
    <row r="162" spans="1:17" s="8" customFormat="1" ht="15.75" customHeight="1">
      <c r="A162" s="727"/>
      <c r="B162" s="726"/>
      <c r="C162" s="53" t="s">
        <v>126</v>
      </c>
      <c r="D162" s="63">
        <v>139416</v>
      </c>
      <c r="E162" s="29">
        <f>SUM(E163)</f>
        <v>0</v>
      </c>
      <c r="F162" s="29">
        <f aca="true" t="shared" si="42" ref="F162:P162">SUM(F163)</f>
        <v>1216</v>
      </c>
      <c r="G162" s="29">
        <f t="shared" si="42"/>
        <v>13820</v>
      </c>
      <c r="H162" s="29">
        <f t="shared" si="42"/>
        <v>13820</v>
      </c>
      <c r="I162" s="29">
        <f t="shared" si="42"/>
        <v>13820</v>
      </c>
      <c r="J162" s="29">
        <f t="shared" si="42"/>
        <v>13820</v>
      </c>
      <c r="K162" s="29">
        <f t="shared" si="42"/>
        <v>13820</v>
      </c>
      <c r="L162" s="29">
        <f t="shared" si="42"/>
        <v>13820</v>
      </c>
      <c r="M162" s="29">
        <f t="shared" si="42"/>
        <v>13820</v>
      </c>
      <c r="N162" s="29">
        <f t="shared" si="42"/>
        <v>13820</v>
      </c>
      <c r="O162" s="29">
        <f t="shared" si="42"/>
        <v>13820</v>
      </c>
      <c r="P162" s="125">
        <f t="shared" si="42"/>
        <v>13820</v>
      </c>
      <c r="Q162" s="7"/>
    </row>
    <row r="163" spans="1:17" s="8" customFormat="1" ht="15.75" customHeight="1">
      <c r="A163" s="727"/>
      <c r="B163" s="726"/>
      <c r="C163" s="88" t="s">
        <v>113</v>
      </c>
      <c r="D163" s="61">
        <v>139416</v>
      </c>
      <c r="E163" s="64">
        <v>0</v>
      </c>
      <c r="F163" s="64">
        <v>1216</v>
      </c>
      <c r="G163" s="64">
        <v>13820</v>
      </c>
      <c r="H163" s="64">
        <v>13820</v>
      </c>
      <c r="I163" s="64">
        <v>13820</v>
      </c>
      <c r="J163" s="64">
        <v>13820</v>
      </c>
      <c r="K163" s="64">
        <v>13820</v>
      </c>
      <c r="L163" s="64">
        <v>13820</v>
      </c>
      <c r="M163" s="64">
        <v>13820</v>
      </c>
      <c r="N163" s="64">
        <v>13820</v>
      </c>
      <c r="O163" s="64">
        <v>13820</v>
      </c>
      <c r="P163" s="126">
        <v>13820</v>
      </c>
      <c r="Q163" s="7"/>
    </row>
    <row r="164" spans="1:17" s="8" customFormat="1" ht="21.75" customHeight="1">
      <c r="A164" s="727"/>
      <c r="B164" s="707">
        <v>80195</v>
      </c>
      <c r="C164" s="9" t="s">
        <v>40</v>
      </c>
      <c r="D164" s="22">
        <v>168200</v>
      </c>
      <c r="E164" s="13">
        <f>SUM(E165)</f>
        <v>30</v>
      </c>
      <c r="F164" s="13">
        <f aca="true" t="shared" si="43" ref="F164:P164">SUM(F165)</f>
        <v>0</v>
      </c>
      <c r="G164" s="13">
        <f t="shared" si="43"/>
        <v>16817</v>
      </c>
      <c r="H164" s="13">
        <f t="shared" si="43"/>
        <v>16817</v>
      </c>
      <c r="I164" s="13">
        <f t="shared" si="43"/>
        <v>16817</v>
      </c>
      <c r="J164" s="13">
        <f t="shared" si="43"/>
        <v>16817</v>
      </c>
      <c r="K164" s="13">
        <f t="shared" si="43"/>
        <v>16817</v>
      </c>
      <c r="L164" s="13">
        <f t="shared" si="43"/>
        <v>16817</v>
      </c>
      <c r="M164" s="13">
        <f t="shared" si="43"/>
        <v>16817</v>
      </c>
      <c r="N164" s="13">
        <f t="shared" si="43"/>
        <v>16817</v>
      </c>
      <c r="O164" s="13">
        <f t="shared" si="43"/>
        <v>16817</v>
      </c>
      <c r="P164" s="14">
        <f t="shared" si="43"/>
        <v>16817</v>
      </c>
      <c r="Q164" s="7"/>
    </row>
    <row r="165" spans="1:17" s="8" customFormat="1" ht="15" customHeight="1">
      <c r="A165" s="727"/>
      <c r="B165" s="726"/>
      <c r="C165" s="53" t="s">
        <v>132</v>
      </c>
      <c r="D165" s="63">
        <v>168200</v>
      </c>
      <c r="E165" s="29">
        <f>SUM(E166)</f>
        <v>30</v>
      </c>
      <c r="F165" s="29">
        <f aca="true" t="shared" si="44" ref="F165:P165">SUM(F166)</f>
        <v>0</v>
      </c>
      <c r="G165" s="29">
        <f t="shared" si="44"/>
        <v>16817</v>
      </c>
      <c r="H165" s="29">
        <f t="shared" si="44"/>
        <v>16817</v>
      </c>
      <c r="I165" s="29">
        <f t="shared" si="44"/>
        <v>16817</v>
      </c>
      <c r="J165" s="29">
        <f t="shared" si="44"/>
        <v>16817</v>
      </c>
      <c r="K165" s="29">
        <f t="shared" si="44"/>
        <v>16817</v>
      </c>
      <c r="L165" s="29">
        <f t="shared" si="44"/>
        <v>16817</v>
      </c>
      <c r="M165" s="29">
        <f t="shared" si="44"/>
        <v>16817</v>
      </c>
      <c r="N165" s="29">
        <f t="shared" si="44"/>
        <v>16817</v>
      </c>
      <c r="O165" s="29">
        <f t="shared" si="44"/>
        <v>16817</v>
      </c>
      <c r="P165" s="125">
        <f t="shared" si="44"/>
        <v>16817</v>
      </c>
      <c r="Q165" s="7"/>
    </row>
    <row r="166" spans="1:17" s="8" customFormat="1" ht="16.5" customHeight="1">
      <c r="A166" s="727"/>
      <c r="B166" s="726"/>
      <c r="C166" s="88" t="s">
        <v>133</v>
      </c>
      <c r="D166" s="61">
        <v>168200</v>
      </c>
      <c r="E166" s="64">
        <v>30</v>
      </c>
      <c r="F166" s="64">
        <v>0</v>
      </c>
      <c r="G166" s="64">
        <v>16817</v>
      </c>
      <c r="H166" s="64">
        <v>16817</v>
      </c>
      <c r="I166" s="64">
        <v>16817</v>
      </c>
      <c r="J166" s="64">
        <v>16817</v>
      </c>
      <c r="K166" s="64">
        <v>16817</v>
      </c>
      <c r="L166" s="64">
        <v>16817</v>
      </c>
      <c r="M166" s="64">
        <v>16817</v>
      </c>
      <c r="N166" s="64">
        <v>16817</v>
      </c>
      <c r="O166" s="64">
        <v>16817</v>
      </c>
      <c r="P166" s="126">
        <v>16817</v>
      </c>
      <c r="Q166" s="7"/>
    </row>
    <row r="167" spans="1:17" s="8" customFormat="1" ht="16.5" customHeight="1" thickBot="1">
      <c r="A167" s="727"/>
      <c r="B167" s="715"/>
      <c r="C167" s="28" t="s">
        <v>115</v>
      </c>
      <c r="D167" s="204">
        <v>2000</v>
      </c>
      <c r="E167" s="205">
        <v>30</v>
      </c>
      <c r="F167" s="205">
        <v>0</v>
      </c>
      <c r="G167" s="205">
        <v>197</v>
      </c>
      <c r="H167" s="205">
        <v>197</v>
      </c>
      <c r="I167" s="205">
        <v>197</v>
      </c>
      <c r="J167" s="205">
        <v>197</v>
      </c>
      <c r="K167" s="205">
        <v>197</v>
      </c>
      <c r="L167" s="205">
        <v>197</v>
      </c>
      <c r="M167" s="205">
        <v>197</v>
      </c>
      <c r="N167" s="205">
        <v>197</v>
      </c>
      <c r="O167" s="205">
        <v>197</v>
      </c>
      <c r="P167" s="206">
        <v>197</v>
      </c>
      <c r="Q167" s="7"/>
    </row>
    <row r="168" spans="1:17" s="6" customFormat="1" ht="23.25" customHeight="1">
      <c r="A168" s="704">
        <v>803</v>
      </c>
      <c r="B168" s="156"/>
      <c r="C168" s="157" t="s">
        <v>27</v>
      </c>
      <c r="D168" s="158">
        <v>87904</v>
      </c>
      <c r="E168" s="159">
        <f>SUM(E169,E172)</f>
        <v>0</v>
      </c>
      <c r="F168" s="159">
        <f aca="true" t="shared" si="45" ref="F168:P168">SUM(F169,F172)</f>
        <v>0</v>
      </c>
      <c r="G168" s="159">
        <f t="shared" si="45"/>
        <v>43154</v>
      </c>
      <c r="H168" s="159">
        <f t="shared" si="45"/>
        <v>0</v>
      </c>
      <c r="I168" s="159">
        <f t="shared" si="45"/>
        <v>0</v>
      </c>
      <c r="J168" s="159">
        <f t="shared" si="45"/>
        <v>44750</v>
      </c>
      <c r="K168" s="159">
        <f t="shared" si="45"/>
        <v>0</v>
      </c>
      <c r="L168" s="159">
        <f t="shared" si="45"/>
        <v>0</v>
      </c>
      <c r="M168" s="159">
        <f t="shared" si="45"/>
        <v>0</v>
      </c>
      <c r="N168" s="159">
        <f t="shared" si="45"/>
        <v>0</v>
      </c>
      <c r="O168" s="159">
        <f t="shared" si="45"/>
        <v>0</v>
      </c>
      <c r="P168" s="160">
        <f t="shared" si="45"/>
        <v>0</v>
      </c>
      <c r="Q168" s="5"/>
    </row>
    <row r="169" spans="1:17" s="8" customFormat="1" ht="18.75" customHeight="1">
      <c r="A169" s="721"/>
      <c r="B169" s="723">
        <v>80309</v>
      </c>
      <c r="C169" s="9" t="s">
        <v>28</v>
      </c>
      <c r="D169" s="58">
        <v>85500</v>
      </c>
      <c r="E169" s="13">
        <f>SUM(E170)</f>
        <v>0</v>
      </c>
      <c r="F169" s="13">
        <f aca="true" t="shared" si="46" ref="F169:P170">SUM(F170)</f>
        <v>0</v>
      </c>
      <c r="G169" s="13">
        <f t="shared" si="46"/>
        <v>42750</v>
      </c>
      <c r="H169" s="13">
        <f t="shared" si="46"/>
        <v>0</v>
      </c>
      <c r="I169" s="13">
        <f t="shared" si="46"/>
        <v>0</v>
      </c>
      <c r="J169" s="13">
        <f t="shared" si="46"/>
        <v>42750</v>
      </c>
      <c r="K169" s="13">
        <f t="shared" si="46"/>
        <v>0</v>
      </c>
      <c r="L169" s="13">
        <f t="shared" si="46"/>
        <v>0</v>
      </c>
      <c r="M169" s="13">
        <f t="shared" si="46"/>
        <v>0</v>
      </c>
      <c r="N169" s="13">
        <f t="shared" si="46"/>
        <v>0</v>
      </c>
      <c r="O169" s="13">
        <f t="shared" si="46"/>
        <v>0</v>
      </c>
      <c r="P169" s="14">
        <f t="shared" si="46"/>
        <v>0</v>
      </c>
      <c r="Q169" s="7"/>
    </row>
    <row r="170" spans="1:17" s="8" customFormat="1" ht="15.75" customHeight="1">
      <c r="A170" s="721"/>
      <c r="B170" s="724"/>
      <c r="C170" s="53" t="s">
        <v>92</v>
      </c>
      <c r="D170" s="59">
        <v>85500</v>
      </c>
      <c r="E170" s="29">
        <f>SUM(E171)</f>
        <v>0</v>
      </c>
      <c r="F170" s="29">
        <f t="shared" si="46"/>
        <v>0</v>
      </c>
      <c r="G170" s="29">
        <f t="shared" si="46"/>
        <v>42750</v>
      </c>
      <c r="H170" s="29">
        <f t="shared" si="46"/>
        <v>0</v>
      </c>
      <c r="I170" s="29">
        <f t="shared" si="46"/>
        <v>0</v>
      </c>
      <c r="J170" s="29">
        <f t="shared" si="46"/>
        <v>42750</v>
      </c>
      <c r="K170" s="29">
        <f t="shared" si="46"/>
        <v>0</v>
      </c>
      <c r="L170" s="29">
        <f t="shared" si="46"/>
        <v>0</v>
      </c>
      <c r="M170" s="29">
        <f t="shared" si="46"/>
        <v>0</v>
      </c>
      <c r="N170" s="29">
        <f t="shared" si="46"/>
        <v>0</v>
      </c>
      <c r="O170" s="29">
        <f t="shared" si="46"/>
        <v>0</v>
      </c>
      <c r="P170" s="125">
        <f t="shared" si="46"/>
        <v>0</v>
      </c>
      <c r="Q170" s="7"/>
    </row>
    <row r="171" spans="1:17" s="8" customFormat="1" ht="19.5" customHeight="1">
      <c r="A171" s="721"/>
      <c r="B171" s="725"/>
      <c r="C171" s="53" t="s">
        <v>101</v>
      </c>
      <c r="D171" s="61">
        <v>85500</v>
      </c>
      <c r="E171" s="64">
        <v>0</v>
      </c>
      <c r="F171" s="64">
        <v>0</v>
      </c>
      <c r="G171" s="64">
        <v>42750</v>
      </c>
      <c r="H171" s="64">
        <v>0</v>
      </c>
      <c r="I171" s="64">
        <v>0</v>
      </c>
      <c r="J171" s="64">
        <v>42750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126">
        <v>0</v>
      </c>
      <c r="Q171" s="7"/>
    </row>
    <row r="172" spans="1:17" s="8" customFormat="1" ht="22.5" customHeight="1">
      <c r="A172" s="721"/>
      <c r="B172" s="707">
        <v>80395</v>
      </c>
      <c r="C172" s="9" t="s">
        <v>40</v>
      </c>
      <c r="D172" s="58">
        <v>2404</v>
      </c>
      <c r="E172" s="13">
        <f>SUM(E173)</f>
        <v>0</v>
      </c>
      <c r="F172" s="13">
        <f aca="true" t="shared" si="47" ref="F172:P173">SUM(F173)</f>
        <v>0</v>
      </c>
      <c r="G172" s="13">
        <f t="shared" si="47"/>
        <v>404</v>
      </c>
      <c r="H172" s="13">
        <f t="shared" si="47"/>
        <v>0</v>
      </c>
      <c r="I172" s="13">
        <f t="shared" si="47"/>
        <v>0</v>
      </c>
      <c r="J172" s="13">
        <f t="shared" si="47"/>
        <v>2000</v>
      </c>
      <c r="K172" s="13">
        <f t="shared" si="47"/>
        <v>0</v>
      </c>
      <c r="L172" s="13">
        <f t="shared" si="47"/>
        <v>0</v>
      </c>
      <c r="M172" s="13">
        <f t="shared" si="47"/>
        <v>0</v>
      </c>
      <c r="N172" s="13">
        <f t="shared" si="47"/>
        <v>0</v>
      </c>
      <c r="O172" s="13">
        <f t="shared" si="47"/>
        <v>0</v>
      </c>
      <c r="P172" s="14">
        <f t="shared" si="47"/>
        <v>0</v>
      </c>
      <c r="Q172" s="7"/>
    </row>
    <row r="173" spans="1:17" s="8" customFormat="1" ht="15.75" customHeight="1">
      <c r="A173" s="721"/>
      <c r="B173" s="711"/>
      <c r="C173" s="53" t="s">
        <v>92</v>
      </c>
      <c r="D173" s="63">
        <v>2404</v>
      </c>
      <c r="E173" s="102">
        <f>SUM(E174)</f>
        <v>0</v>
      </c>
      <c r="F173" s="102">
        <f t="shared" si="47"/>
        <v>0</v>
      </c>
      <c r="G173" s="102">
        <f t="shared" si="47"/>
        <v>404</v>
      </c>
      <c r="H173" s="102">
        <f t="shared" si="47"/>
        <v>0</v>
      </c>
      <c r="I173" s="102">
        <f t="shared" si="47"/>
        <v>0</v>
      </c>
      <c r="J173" s="102">
        <f t="shared" si="47"/>
        <v>2000</v>
      </c>
      <c r="K173" s="102">
        <f t="shared" si="47"/>
        <v>0</v>
      </c>
      <c r="L173" s="102">
        <f t="shared" si="47"/>
        <v>0</v>
      </c>
      <c r="M173" s="102">
        <f t="shared" si="47"/>
        <v>0</v>
      </c>
      <c r="N173" s="102">
        <f t="shared" si="47"/>
        <v>0</v>
      </c>
      <c r="O173" s="102">
        <f t="shared" si="47"/>
        <v>0</v>
      </c>
      <c r="P173" s="140">
        <f t="shared" si="47"/>
        <v>0</v>
      </c>
      <c r="Q173" s="7"/>
    </row>
    <row r="174" spans="1:17" s="8" customFormat="1" ht="20.25" customHeight="1" thickBot="1">
      <c r="A174" s="722"/>
      <c r="B174" s="713"/>
      <c r="C174" s="161" t="s">
        <v>101</v>
      </c>
      <c r="D174" s="166">
        <v>2404</v>
      </c>
      <c r="E174" s="207">
        <v>0</v>
      </c>
      <c r="F174" s="167">
        <v>0</v>
      </c>
      <c r="G174" s="167">
        <v>404</v>
      </c>
      <c r="H174" s="167">
        <v>0</v>
      </c>
      <c r="I174" s="207">
        <v>0</v>
      </c>
      <c r="J174" s="167">
        <v>2000</v>
      </c>
      <c r="K174" s="207">
        <v>0</v>
      </c>
      <c r="L174" s="167">
        <v>0</v>
      </c>
      <c r="M174" s="167">
        <v>0</v>
      </c>
      <c r="N174" s="167">
        <v>0</v>
      </c>
      <c r="O174" s="167">
        <v>0</v>
      </c>
      <c r="P174" s="168">
        <v>0</v>
      </c>
      <c r="Q174" s="7"/>
    </row>
    <row r="175" spans="1:17" s="6" customFormat="1" ht="18.75" customHeight="1">
      <c r="A175" s="704">
        <v>851</v>
      </c>
      <c r="B175" s="156"/>
      <c r="C175" s="157" t="s">
        <v>29</v>
      </c>
      <c r="D175" s="158">
        <f>SUM(E175:P175)</f>
        <v>1569581</v>
      </c>
      <c r="E175" s="159">
        <f aca="true" t="shared" si="48" ref="E175:P175">SUM(E176,E179,E183,E187)</f>
        <v>8982</v>
      </c>
      <c r="F175" s="159">
        <f t="shared" si="48"/>
        <v>82991</v>
      </c>
      <c r="G175" s="159">
        <f t="shared" si="48"/>
        <v>117043</v>
      </c>
      <c r="H175" s="159">
        <f t="shared" si="48"/>
        <v>117043</v>
      </c>
      <c r="I175" s="159">
        <f t="shared" si="48"/>
        <v>117043</v>
      </c>
      <c r="J175" s="159">
        <f t="shared" si="48"/>
        <v>117043</v>
      </c>
      <c r="K175" s="159">
        <f t="shared" si="48"/>
        <v>117043</v>
      </c>
      <c r="L175" s="159">
        <f t="shared" si="48"/>
        <v>117043</v>
      </c>
      <c r="M175" s="159">
        <f t="shared" si="48"/>
        <v>419643</v>
      </c>
      <c r="N175" s="159">
        <f t="shared" si="48"/>
        <v>117043</v>
      </c>
      <c r="O175" s="159">
        <f t="shared" si="48"/>
        <v>117043</v>
      </c>
      <c r="P175" s="160">
        <f t="shared" si="48"/>
        <v>121621</v>
      </c>
      <c r="Q175" s="5"/>
    </row>
    <row r="176" spans="1:17" s="8" customFormat="1" ht="18" customHeight="1">
      <c r="A176" s="705"/>
      <c r="B176" s="707">
        <v>85111</v>
      </c>
      <c r="C176" s="9" t="s">
        <v>77</v>
      </c>
      <c r="D176" s="22">
        <v>302600</v>
      </c>
      <c r="E176" s="13">
        <f>SUM(E177)</f>
        <v>0</v>
      </c>
      <c r="F176" s="13">
        <f aca="true" t="shared" si="49" ref="F176:P176">SUM(F177)</f>
        <v>0</v>
      </c>
      <c r="G176" s="13">
        <f t="shared" si="49"/>
        <v>0</v>
      </c>
      <c r="H176" s="13">
        <f t="shared" si="49"/>
        <v>0</v>
      </c>
      <c r="I176" s="13">
        <f t="shared" si="49"/>
        <v>0</v>
      </c>
      <c r="J176" s="13">
        <f t="shared" si="49"/>
        <v>0</v>
      </c>
      <c r="K176" s="13">
        <f t="shared" si="49"/>
        <v>0</v>
      </c>
      <c r="L176" s="13">
        <f t="shared" si="49"/>
        <v>0</v>
      </c>
      <c r="M176" s="13">
        <f t="shared" si="49"/>
        <v>302600</v>
      </c>
      <c r="N176" s="13">
        <f t="shared" si="49"/>
        <v>0</v>
      </c>
      <c r="O176" s="13">
        <f t="shared" si="49"/>
        <v>0</v>
      </c>
      <c r="P176" s="14">
        <f t="shared" si="49"/>
        <v>0</v>
      </c>
      <c r="Q176" s="7"/>
    </row>
    <row r="177" spans="1:17" s="8" customFormat="1" ht="21" customHeight="1">
      <c r="A177" s="705"/>
      <c r="B177" s="707"/>
      <c r="C177" s="53" t="s">
        <v>92</v>
      </c>
      <c r="D177" s="103">
        <v>302600</v>
      </c>
      <c r="E177" s="29">
        <f>SUM(E178)</f>
        <v>0</v>
      </c>
      <c r="F177" s="29">
        <f aca="true" t="shared" si="50" ref="F177:P177">SUM(F178)</f>
        <v>0</v>
      </c>
      <c r="G177" s="29">
        <f t="shared" si="50"/>
        <v>0</v>
      </c>
      <c r="H177" s="29">
        <f t="shared" si="50"/>
        <v>0</v>
      </c>
      <c r="I177" s="29">
        <f t="shared" si="50"/>
        <v>0</v>
      </c>
      <c r="J177" s="29">
        <f t="shared" si="50"/>
        <v>0</v>
      </c>
      <c r="K177" s="29">
        <f t="shared" si="50"/>
        <v>0</v>
      </c>
      <c r="L177" s="29">
        <f t="shared" si="50"/>
        <v>0</v>
      </c>
      <c r="M177" s="29">
        <f t="shared" si="50"/>
        <v>302600</v>
      </c>
      <c r="N177" s="29">
        <f t="shared" si="50"/>
        <v>0</v>
      </c>
      <c r="O177" s="29">
        <f t="shared" si="50"/>
        <v>0</v>
      </c>
      <c r="P177" s="125">
        <f t="shared" si="50"/>
        <v>0</v>
      </c>
      <c r="Q177" s="7"/>
    </row>
    <row r="178" spans="1:17" s="8" customFormat="1" ht="18" customHeight="1">
      <c r="A178" s="705"/>
      <c r="B178" s="707"/>
      <c r="C178" s="53" t="s">
        <v>180</v>
      </c>
      <c r="D178" s="104">
        <v>302600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302600</v>
      </c>
      <c r="N178" s="64">
        <v>0</v>
      </c>
      <c r="O178" s="64">
        <v>0</v>
      </c>
      <c r="P178" s="126">
        <v>0</v>
      </c>
      <c r="Q178" s="7"/>
    </row>
    <row r="179" spans="1:17" s="8" customFormat="1" ht="27" customHeight="1">
      <c r="A179" s="705"/>
      <c r="B179" s="707">
        <v>85149</v>
      </c>
      <c r="C179" s="9" t="s">
        <v>78</v>
      </c>
      <c r="D179" s="22">
        <f>SUM(E179:P179)</f>
        <v>37000</v>
      </c>
      <c r="E179" s="13">
        <f>SUM(E180)</f>
        <v>2792</v>
      </c>
      <c r="F179" s="13">
        <f aca="true" t="shared" si="51" ref="F179:P179">SUM(F180)</f>
        <v>0</v>
      </c>
      <c r="G179" s="13">
        <f t="shared" si="51"/>
        <v>3421</v>
      </c>
      <c r="H179" s="13">
        <f t="shared" si="51"/>
        <v>3421</v>
      </c>
      <c r="I179" s="13">
        <f t="shared" si="51"/>
        <v>3421</v>
      </c>
      <c r="J179" s="13">
        <f t="shared" si="51"/>
        <v>3421</v>
      </c>
      <c r="K179" s="13">
        <f t="shared" si="51"/>
        <v>3421</v>
      </c>
      <c r="L179" s="13">
        <f t="shared" si="51"/>
        <v>3421</v>
      </c>
      <c r="M179" s="13">
        <f t="shared" si="51"/>
        <v>3421</v>
      </c>
      <c r="N179" s="13">
        <f t="shared" si="51"/>
        <v>3421</v>
      </c>
      <c r="O179" s="13">
        <f t="shared" si="51"/>
        <v>3421</v>
      </c>
      <c r="P179" s="14">
        <f t="shared" si="51"/>
        <v>3419</v>
      </c>
      <c r="Q179" s="7"/>
    </row>
    <row r="180" spans="1:17" s="8" customFormat="1" ht="16.5" customHeight="1">
      <c r="A180" s="705"/>
      <c r="B180" s="707"/>
      <c r="C180" s="53" t="s">
        <v>92</v>
      </c>
      <c r="D180" s="103">
        <v>37000</v>
      </c>
      <c r="E180" s="60">
        <f>SUM(E181)</f>
        <v>2792</v>
      </c>
      <c r="F180" s="60">
        <f aca="true" t="shared" si="52" ref="F180:P180">SUM(F181)</f>
        <v>0</v>
      </c>
      <c r="G180" s="60">
        <f t="shared" si="52"/>
        <v>3421</v>
      </c>
      <c r="H180" s="60">
        <f t="shared" si="52"/>
        <v>3421</v>
      </c>
      <c r="I180" s="60">
        <f t="shared" si="52"/>
        <v>3421</v>
      </c>
      <c r="J180" s="60">
        <f t="shared" si="52"/>
        <v>3421</v>
      </c>
      <c r="K180" s="60">
        <f t="shared" si="52"/>
        <v>3421</v>
      </c>
      <c r="L180" s="60">
        <f t="shared" si="52"/>
        <v>3421</v>
      </c>
      <c r="M180" s="60">
        <f t="shared" si="52"/>
        <v>3421</v>
      </c>
      <c r="N180" s="60">
        <f t="shared" si="52"/>
        <v>3421</v>
      </c>
      <c r="O180" s="60">
        <f t="shared" si="52"/>
        <v>3421</v>
      </c>
      <c r="P180" s="123">
        <f t="shared" si="52"/>
        <v>3419</v>
      </c>
      <c r="Q180" s="7"/>
    </row>
    <row r="181" spans="1:17" s="8" customFormat="1" ht="18.75" customHeight="1">
      <c r="A181" s="705"/>
      <c r="B181" s="707"/>
      <c r="C181" s="53" t="s">
        <v>148</v>
      </c>
      <c r="D181" s="105">
        <v>37000</v>
      </c>
      <c r="E181" s="62">
        <v>2792</v>
      </c>
      <c r="F181" s="62">
        <v>0</v>
      </c>
      <c r="G181" s="62">
        <v>3421</v>
      </c>
      <c r="H181" s="62">
        <v>3421</v>
      </c>
      <c r="I181" s="62">
        <v>3421</v>
      </c>
      <c r="J181" s="62">
        <v>3421</v>
      </c>
      <c r="K181" s="62">
        <v>3421</v>
      </c>
      <c r="L181" s="62">
        <v>3421</v>
      </c>
      <c r="M181" s="62">
        <v>3421</v>
      </c>
      <c r="N181" s="62">
        <v>3421</v>
      </c>
      <c r="O181" s="62">
        <v>3421</v>
      </c>
      <c r="P181" s="124">
        <v>3419</v>
      </c>
      <c r="Q181" s="7"/>
    </row>
    <row r="182" spans="1:17" s="8" customFormat="1" ht="22.5" customHeight="1">
      <c r="A182" s="705"/>
      <c r="B182" s="707"/>
      <c r="C182" s="81" t="s">
        <v>115</v>
      </c>
      <c r="D182" s="103">
        <v>16960</v>
      </c>
      <c r="E182" s="29">
        <v>792</v>
      </c>
      <c r="F182" s="29">
        <v>0</v>
      </c>
      <c r="G182" s="29">
        <v>1617</v>
      </c>
      <c r="H182" s="29">
        <v>1617</v>
      </c>
      <c r="I182" s="29">
        <v>1617</v>
      </c>
      <c r="J182" s="29">
        <v>1617</v>
      </c>
      <c r="K182" s="29">
        <v>1617</v>
      </c>
      <c r="L182" s="29">
        <v>1617</v>
      </c>
      <c r="M182" s="29">
        <v>1617</v>
      </c>
      <c r="N182" s="29">
        <v>1617</v>
      </c>
      <c r="O182" s="29">
        <v>1617</v>
      </c>
      <c r="P182" s="125">
        <v>1615</v>
      </c>
      <c r="Q182" s="7"/>
    </row>
    <row r="183" spans="1:17" s="8" customFormat="1" ht="18" customHeight="1">
      <c r="A183" s="705"/>
      <c r="B183" s="707">
        <v>85153</v>
      </c>
      <c r="C183" s="9" t="s">
        <v>79</v>
      </c>
      <c r="D183" s="22">
        <v>13000</v>
      </c>
      <c r="E183" s="13">
        <f>SUM(E184)</f>
        <v>42</v>
      </c>
      <c r="F183" s="13">
        <f aca="true" t="shared" si="53" ref="F183:P183">SUM(F184)</f>
        <v>0</v>
      </c>
      <c r="G183" s="13">
        <f t="shared" si="53"/>
        <v>1296</v>
      </c>
      <c r="H183" s="13">
        <f t="shared" si="53"/>
        <v>1296</v>
      </c>
      <c r="I183" s="13">
        <f t="shared" si="53"/>
        <v>1296</v>
      </c>
      <c r="J183" s="13">
        <f t="shared" si="53"/>
        <v>1296</v>
      </c>
      <c r="K183" s="13">
        <f t="shared" si="53"/>
        <v>1296</v>
      </c>
      <c r="L183" s="13">
        <f t="shared" si="53"/>
        <v>1296</v>
      </c>
      <c r="M183" s="13">
        <f t="shared" si="53"/>
        <v>1296</v>
      </c>
      <c r="N183" s="13">
        <f t="shared" si="53"/>
        <v>1296</v>
      </c>
      <c r="O183" s="13">
        <f t="shared" si="53"/>
        <v>1296</v>
      </c>
      <c r="P183" s="14">
        <f t="shared" si="53"/>
        <v>1294</v>
      </c>
      <c r="Q183" s="7"/>
    </row>
    <row r="184" spans="1:17" s="8" customFormat="1" ht="17.25" customHeight="1">
      <c r="A184" s="705"/>
      <c r="B184" s="711"/>
      <c r="C184" s="53" t="s">
        <v>92</v>
      </c>
      <c r="D184" s="63">
        <v>13000</v>
      </c>
      <c r="E184" s="29">
        <f>SUM(E185)</f>
        <v>42</v>
      </c>
      <c r="F184" s="29">
        <f aca="true" t="shared" si="54" ref="F184:P184">SUM(F185)</f>
        <v>0</v>
      </c>
      <c r="G184" s="29">
        <f t="shared" si="54"/>
        <v>1296</v>
      </c>
      <c r="H184" s="29">
        <f t="shared" si="54"/>
        <v>1296</v>
      </c>
      <c r="I184" s="29">
        <f t="shared" si="54"/>
        <v>1296</v>
      </c>
      <c r="J184" s="29">
        <f t="shared" si="54"/>
        <v>1296</v>
      </c>
      <c r="K184" s="29">
        <f>SUM(K185)</f>
        <v>1296</v>
      </c>
      <c r="L184" s="29">
        <f t="shared" si="54"/>
        <v>1296</v>
      </c>
      <c r="M184" s="29">
        <f t="shared" si="54"/>
        <v>1296</v>
      </c>
      <c r="N184" s="29">
        <f t="shared" si="54"/>
        <v>1296</v>
      </c>
      <c r="O184" s="29">
        <f t="shared" si="54"/>
        <v>1296</v>
      </c>
      <c r="P184" s="125">
        <f t="shared" si="54"/>
        <v>1294</v>
      </c>
      <c r="Q184" s="7"/>
    </row>
    <row r="185" spans="1:17" s="8" customFormat="1" ht="17.25" customHeight="1">
      <c r="A185" s="705"/>
      <c r="B185" s="712"/>
      <c r="C185" s="53" t="s">
        <v>148</v>
      </c>
      <c r="D185" s="61">
        <v>13000</v>
      </c>
      <c r="E185" s="64">
        <v>42</v>
      </c>
      <c r="F185" s="64">
        <v>0</v>
      </c>
      <c r="G185" s="64">
        <v>1296</v>
      </c>
      <c r="H185" s="64">
        <v>1296</v>
      </c>
      <c r="I185" s="64">
        <v>1296</v>
      </c>
      <c r="J185" s="64">
        <v>1296</v>
      </c>
      <c r="K185" s="64">
        <v>1296</v>
      </c>
      <c r="L185" s="64">
        <v>1296</v>
      </c>
      <c r="M185" s="64">
        <v>1296</v>
      </c>
      <c r="N185" s="64">
        <v>1296</v>
      </c>
      <c r="O185" s="64">
        <v>1296</v>
      </c>
      <c r="P185" s="126">
        <v>1294</v>
      </c>
      <c r="Q185" s="7"/>
    </row>
    <row r="186" spans="1:17" s="8" customFormat="1" ht="22.5" customHeight="1">
      <c r="A186" s="705"/>
      <c r="B186" s="712"/>
      <c r="C186" s="81" t="s">
        <v>115</v>
      </c>
      <c r="D186" s="63">
        <v>4320</v>
      </c>
      <c r="E186" s="29">
        <v>42</v>
      </c>
      <c r="F186" s="29">
        <v>0</v>
      </c>
      <c r="G186" s="29">
        <v>430</v>
      </c>
      <c r="H186" s="29">
        <v>430</v>
      </c>
      <c r="I186" s="29">
        <v>430</v>
      </c>
      <c r="J186" s="29">
        <v>430</v>
      </c>
      <c r="K186" s="29">
        <v>430</v>
      </c>
      <c r="L186" s="29">
        <v>430</v>
      </c>
      <c r="M186" s="29">
        <v>430</v>
      </c>
      <c r="N186" s="29">
        <v>430</v>
      </c>
      <c r="O186" s="29">
        <v>430</v>
      </c>
      <c r="P186" s="125">
        <v>408</v>
      </c>
      <c r="Q186" s="7"/>
    </row>
    <row r="187" spans="1:17" s="8" customFormat="1" ht="52.5" customHeight="1">
      <c r="A187" s="705"/>
      <c r="B187" s="707">
        <v>85156</v>
      </c>
      <c r="C187" s="9" t="s">
        <v>56</v>
      </c>
      <c r="D187" s="22">
        <f>SUM(D188,D190,D192,D195)</f>
        <v>1216981</v>
      </c>
      <c r="E187" s="22">
        <f aca="true" t="shared" si="55" ref="E187:P187">SUM(E188,E190,E192,E195)</f>
        <v>6148</v>
      </c>
      <c r="F187" s="22">
        <f t="shared" si="55"/>
        <v>82991</v>
      </c>
      <c r="G187" s="22">
        <f t="shared" si="55"/>
        <v>112326</v>
      </c>
      <c r="H187" s="22">
        <f t="shared" si="55"/>
        <v>112326</v>
      </c>
      <c r="I187" s="22">
        <f t="shared" si="55"/>
        <v>112326</v>
      </c>
      <c r="J187" s="22">
        <f t="shared" si="55"/>
        <v>112326</v>
      </c>
      <c r="K187" s="22">
        <f t="shared" si="55"/>
        <v>112326</v>
      </c>
      <c r="L187" s="22">
        <f t="shared" si="55"/>
        <v>112326</v>
      </c>
      <c r="M187" s="22">
        <f t="shared" si="55"/>
        <v>112326</v>
      </c>
      <c r="N187" s="22">
        <f t="shared" si="55"/>
        <v>112326</v>
      </c>
      <c r="O187" s="22">
        <f t="shared" si="55"/>
        <v>112326</v>
      </c>
      <c r="P187" s="51">
        <f t="shared" si="55"/>
        <v>116908</v>
      </c>
      <c r="Q187" s="7"/>
    </row>
    <row r="188" spans="1:17" s="8" customFormat="1" ht="16.5" customHeight="1">
      <c r="A188" s="705"/>
      <c r="B188" s="743"/>
      <c r="C188" s="88" t="s">
        <v>134</v>
      </c>
      <c r="D188" s="92">
        <v>1203000</v>
      </c>
      <c r="E188" s="77">
        <v>5870</v>
      </c>
      <c r="F188" s="77">
        <v>82159</v>
      </c>
      <c r="G188" s="77">
        <v>111497</v>
      </c>
      <c r="H188" s="77">
        <v>111497</v>
      </c>
      <c r="I188" s="77">
        <v>111497</v>
      </c>
      <c r="J188" s="77">
        <v>111497</v>
      </c>
      <c r="K188" s="77">
        <v>111497</v>
      </c>
      <c r="L188" s="77">
        <v>111497</v>
      </c>
      <c r="M188" s="77">
        <v>111497</v>
      </c>
      <c r="N188" s="77">
        <v>111497</v>
      </c>
      <c r="O188" s="77">
        <v>111497</v>
      </c>
      <c r="P188" s="135">
        <v>111498</v>
      </c>
      <c r="Q188" s="7"/>
    </row>
    <row r="189" spans="1:17" s="8" customFormat="1" ht="18" customHeight="1">
      <c r="A189" s="705"/>
      <c r="B189" s="743"/>
      <c r="C189" s="88" t="s">
        <v>86</v>
      </c>
      <c r="D189" s="93">
        <v>1203000</v>
      </c>
      <c r="E189" s="64">
        <v>5870</v>
      </c>
      <c r="F189" s="64">
        <v>82159</v>
      </c>
      <c r="G189" s="64">
        <v>111497</v>
      </c>
      <c r="H189" s="64">
        <v>111497</v>
      </c>
      <c r="I189" s="64">
        <v>111497</v>
      </c>
      <c r="J189" s="64">
        <v>111497</v>
      </c>
      <c r="K189" s="64">
        <v>111497</v>
      </c>
      <c r="L189" s="64">
        <v>111497</v>
      </c>
      <c r="M189" s="64">
        <v>111497</v>
      </c>
      <c r="N189" s="64">
        <v>111497</v>
      </c>
      <c r="O189" s="64">
        <v>111497</v>
      </c>
      <c r="P189" s="126">
        <v>111498</v>
      </c>
      <c r="Q189" s="7"/>
    </row>
    <row r="190" spans="1:17" s="8" customFormat="1" ht="19.5" customHeight="1">
      <c r="A190" s="705"/>
      <c r="B190" s="743"/>
      <c r="C190" s="88" t="s">
        <v>135</v>
      </c>
      <c r="D190" s="92">
        <v>1764</v>
      </c>
      <c r="E190" s="29">
        <v>154</v>
      </c>
      <c r="F190" s="29">
        <v>159</v>
      </c>
      <c r="G190" s="29">
        <v>159</v>
      </c>
      <c r="H190" s="29">
        <v>159</v>
      </c>
      <c r="I190" s="29">
        <v>159</v>
      </c>
      <c r="J190" s="29">
        <v>159</v>
      </c>
      <c r="K190" s="29">
        <v>159</v>
      </c>
      <c r="L190" s="29">
        <v>159</v>
      </c>
      <c r="M190" s="29">
        <v>159</v>
      </c>
      <c r="N190" s="29">
        <v>159</v>
      </c>
      <c r="O190" s="29">
        <v>159</v>
      </c>
      <c r="P190" s="125">
        <v>20</v>
      </c>
      <c r="Q190" s="7"/>
    </row>
    <row r="191" spans="1:17" s="8" customFormat="1" ht="18.75" customHeight="1">
      <c r="A191" s="705"/>
      <c r="B191" s="743"/>
      <c r="C191" s="88" t="s">
        <v>86</v>
      </c>
      <c r="D191" s="93">
        <v>1764</v>
      </c>
      <c r="E191" s="78">
        <v>154</v>
      </c>
      <c r="F191" s="78">
        <v>159</v>
      </c>
      <c r="G191" s="78">
        <v>159</v>
      </c>
      <c r="H191" s="78">
        <v>159</v>
      </c>
      <c r="I191" s="78">
        <v>159</v>
      </c>
      <c r="J191" s="78">
        <v>159</v>
      </c>
      <c r="K191" s="78">
        <v>159</v>
      </c>
      <c r="L191" s="78">
        <v>159</v>
      </c>
      <c r="M191" s="78">
        <v>159</v>
      </c>
      <c r="N191" s="78">
        <v>159</v>
      </c>
      <c r="O191" s="78">
        <v>159</v>
      </c>
      <c r="P191" s="136">
        <v>20</v>
      </c>
      <c r="Q191" s="7"/>
    </row>
    <row r="192" spans="1:17" s="8" customFormat="1" ht="31.5" customHeight="1">
      <c r="A192" s="705"/>
      <c r="B192" s="743"/>
      <c r="C192" s="88" t="s">
        <v>136</v>
      </c>
      <c r="D192" s="92">
        <v>7497</v>
      </c>
      <c r="E192" s="77">
        <v>124</v>
      </c>
      <c r="F192" s="77">
        <v>673</v>
      </c>
      <c r="G192" s="77">
        <v>670</v>
      </c>
      <c r="H192" s="77">
        <v>670</v>
      </c>
      <c r="I192" s="77">
        <v>670</v>
      </c>
      <c r="J192" s="77">
        <v>670</v>
      </c>
      <c r="K192" s="77">
        <v>670</v>
      </c>
      <c r="L192" s="77">
        <v>670</v>
      </c>
      <c r="M192" s="77">
        <v>670</v>
      </c>
      <c r="N192" s="77">
        <v>670</v>
      </c>
      <c r="O192" s="77">
        <v>670</v>
      </c>
      <c r="P192" s="135">
        <v>670</v>
      </c>
      <c r="Q192" s="7"/>
    </row>
    <row r="193" spans="1:17" s="8" customFormat="1" ht="17.25" customHeight="1" thickBot="1">
      <c r="A193" s="706"/>
      <c r="B193" s="738"/>
      <c r="C193" s="208" t="s">
        <v>86</v>
      </c>
      <c r="D193" s="209">
        <v>7497</v>
      </c>
      <c r="E193" s="167">
        <v>124</v>
      </c>
      <c r="F193" s="167">
        <v>673</v>
      </c>
      <c r="G193" s="167">
        <v>670</v>
      </c>
      <c r="H193" s="167">
        <v>670</v>
      </c>
      <c r="I193" s="167">
        <v>670</v>
      </c>
      <c r="J193" s="167">
        <v>670</v>
      </c>
      <c r="K193" s="167">
        <v>670</v>
      </c>
      <c r="L193" s="167">
        <v>670</v>
      </c>
      <c r="M193" s="167">
        <v>670</v>
      </c>
      <c r="N193" s="167">
        <v>670</v>
      </c>
      <c r="O193" s="167">
        <v>670</v>
      </c>
      <c r="P193" s="168">
        <v>670</v>
      </c>
      <c r="Q193" s="7"/>
    </row>
    <row r="194" spans="1:17" s="4" customFormat="1" ht="49.5" customHeight="1" thickBot="1">
      <c r="A194" s="230" t="s">
        <v>0</v>
      </c>
      <c r="B194" s="231" t="s">
        <v>1</v>
      </c>
      <c r="C194" s="232" t="s">
        <v>87</v>
      </c>
      <c r="D194" s="231" t="s">
        <v>2</v>
      </c>
      <c r="E194" s="233" t="s">
        <v>42</v>
      </c>
      <c r="F194" s="231" t="s">
        <v>43</v>
      </c>
      <c r="G194" s="231" t="s">
        <v>44</v>
      </c>
      <c r="H194" s="231" t="s">
        <v>45</v>
      </c>
      <c r="I194" s="231" t="s">
        <v>46</v>
      </c>
      <c r="J194" s="231" t="s">
        <v>47</v>
      </c>
      <c r="K194" s="231" t="s">
        <v>48</v>
      </c>
      <c r="L194" s="231" t="s">
        <v>49</v>
      </c>
      <c r="M194" s="231" t="s">
        <v>50</v>
      </c>
      <c r="N194" s="231" t="s">
        <v>51</v>
      </c>
      <c r="O194" s="231" t="s">
        <v>52</v>
      </c>
      <c r="P194" s="234" t="s">
        <v>53</v>
      </c>
      <c r="Q194" s="3"/>
    </row>
    <row r="195" spans="1:17" s="8" customFormat="1" ht="21" customHeight="1">
      <c r="A195" s="212"/>
      <c r="B195" s="701"/>
      <c r="C195" s="239" t="s">
        <v>137</v>
      </c>
      <c r="D195" s="240">
        <v>4720</v>
      </c>
      <c r="E195" s="241">
        <v>0</v>
      </c>
      <c r="F195" s="241">
        <v>0</v>
      </c>
      <c r="G195" s="241">
        <v>0</v>
      </c>
      <c r="H195" s="241">
        <v>0</v>
      </c>
      <c r="I195" s="241">
        <v>0</v>
      </c>
      <c r="J195" s="241">
        <v>0</v>
      </c>
      <c r="K195" s="241">
        <v>0</v>
      </c>
      <c r="L195" s="241">
        <v>0</v>
      </c>
      <c r="M195" s="241">
        <v>0</v>
      </c>
      <c r="N195" s="241">
        <v>0</v>
      </c>
      <c r="O195" s="241">
        <v>0</v>
      </c>
      <c r="P195" s="242">
        <v>4720</v>
      </c>
      <c r="Q195" s="7"/>
    </row>
    <row r="196" spans="1:17" s="8" customFormat="1" ht="16.5" customHeight="1" thickBot="1">
      <c r="A196" s="212"/>
      <c r="B196" s="715"/>
      <c r="C196" s="15" t="s">
        <v>86</v>
      </c>
      <c r="D196" s="210">
        <v>4720</v>
      </c>
      <c r="E196" s="205">
        <v>0</v>
      </c>
      <c r="F196" s="205">
        <v>0</v>
      </c>
      <c r="G196" s="205">
        <v>0</v>
      </c>
      <c r="H196" s="205">
        <v>0</v>
      </c>
      <c r="I196" s="205">
        <v>0</v>
      </c>
      <c r="J196" s="205">
        <v>0</v>
      </c>
      <c r="K196" s="205">
        <v>0</v>
      </c>
      <c r="L196" s="205">
        <v>0</v>
      </c>
      <c r="M196" s="205">
        <v>0</v>
      </c>
      <c r="N196" s="205">
        <v>0</v>
      </c>
      <c r="O196" s="205">
        <v>0</v>
      </c>
      <c r="P196" s="206">
        <v>4720</v>
      </c>
      <c r="Q196" s="7"/>
    </row>
    <row r="197" spans="1:17" s="6" customFormat="1" ht="18.75" customHeight="1">
      <c r="A197" s="214"/>
      <c r="B197" s="717">
        <v>85201</v>
      </c>
      <c r="C197" s="157" t="s">
        <v>30</v>
      </c>
      <c r="D197" s="158">
        <f aca="true" t="shared" si="56" ref="D197:P197">SUM(D198,D210,D223,D229,D233)</f>
        <v>14382907</v>
      </c>
      <c r="E197" s="158">
        <f t="shared" si="56"/>
        <v>1134681</v>
      </c>
      <c r="F197" s="158">
        <f t="shared" si="56"/>
        <v>1618976</v>
      </c>
      <c r="G197" s="158">
        <f t="shared" si="56"/>
        <v>1300229</v>
      </c>
      <c r="H197" s="158">
        <f t="shared" si="56"/>
        <v>1207726</v>
      </c>
      <c r="I197" s="158">
        <f t="shared" si="56"/>
        <v>1199787</v>
      </c>
      <c r="J197" s="158">
        <f t="shared" si="56"/>
        <v>1165113</v>
      </c>
      <c r="K197" s="158">
        <f t="shared" si="56"/>
        <v>1130203</v>
      </c>
      <c r="L197" s="158">
        <f t="shared" si="56"/>
        <v>1132200</v>
      </c>
      <c r="M197" s="158">
        <f t="shared" si="56"/>
        <v>1156461</v>
      </c>
      <c r="N197" s="158">
        <f t="shared" si="56"/>
        <v>1118960</v>
      </c>
      <c r="O197" s="158">
        <f t="shared" si="56"/>
        <v>1189621</v>
      </c>
      <c r="P197" s="169">
        <f t="shared" si="56"/>
        <v>1028950</v>
      </c>
      <c r="Q197" s="5"/>
    </row>
    <row r="198" spans="1:17" s="8" customFormat="1" ht="18.75" customHeight="1">
      <c r="A198" s="212"/>
      <c r="B198" s="718"/>
      <c r="C198" s="9" t="s">
        <v>31</v>
      </c>
      <c r="D198" s="22">
        <f>SUM(E198:P198)</f>
        <v>1978561</v>
      </c>
      <c r="E198" s="13">
        <f>SUM(E199,E202,E205,E208)</f>
        <v>209955</v>
      </c>
      <c r="F198" s="13">
        <f aca="true" t="shared" si="57" ref="F198:P198">SUM(F199,F202,F205,F208)</f>
        <v>187237</v>
      </c>
      <c r="G198" s="13">
        <f t="shared" si="57"/>
        <v>177368</v>
      </c>
      <c r="H198" s="13">
        <f t="shared" si="57"/>
        <v>174368</v>
      </c>
      <c r="I198" s="13">
        <f t="shared" si="57"/>
        <v>166868</v>
      </c>
      <c r="J198" s="13">
        <f t="shared" si="57"/>
        <v>181368</v>
      </c>
      <c r="K198" s="13">
        <f t="shared" si="57"/>
        <v>156368</v>
      </c>
      <c r="L198" s="13">
        <f t="shared" si="57"/>
        <v>156368</v>
      </c>
      <c r="M198" s="13">
        <f t="shared" si="57"/>
        <v>170708</v>
      </c>
      <c r="N198" s="13">
        <f t="shared" si="57"/>
        <v>156308</v>
      </c>
      <c r="O198" s="13">
        <f t="shared" si="57"/>
        <v>156308</v>
      </c>
      <c r="P198" s="14">
        <f t="shared" si="57"/>
        <v>85337</v>
      </c>
      <c r="Q198" s="7"/>
    </row>
    <row r="199" spans="1:17" s="8" customFormat="1" ht="18" customHeight="1">
      <c r="A199" s="212"/>
      <c r="B199" s="718"/>
      <c r="C199" s="53" t="s">
        <v>143</v>
      </c>
      <c r="D199" s="103">
        <f>SUM(E199:P199)</f>
        <v>16349</v>
      </c>
      <c r="E199" s="103">
        <f aca="true" t="shared" si="58" ref="E199:P199">SUM(E200)</f>
        <v>1337</v>
      </c>
      <c r="F199" s="103">
        <f t="shared" si="58"/>
        <v>1337</v>
      </c>
      <c r="G199" s="103">
        <f t="shared" si="58"/>
        <v>1368</v>
      </c>
      <c r="H199" s="103">
        <f t="shared" si="58"/>
        <v>1368</v>
      </c>
      <c r="I199" s="103">
        <f t="shared" si="58"/>
        <v>1368</v>
      </c>
      <c r="J199" s="103">
        <f t="shared" si="58"/>
        <v>1368</v>
      </c>
      <c r="K199" s="103">
        <f t="shared" si="58"/>
        <v>1368</v>
      </c>
      <c r="L199" s="103">
        <f t="shared" si="58"/>
        <v>1368</v>
      </c>
      <c r="M199" s="103">
        <f t="shared" si="58"/>
        <v>1368</v>
      </c>
      <c r="N199" s="103">
        <f t="shared" si="58"/>
        <v>1368</v>
      </c>
      <c r="O199" s="103">
        <f t="shared" si="58"/>
        <v>1368</v>
      </c>
      <c r="P199" s="141">
        <f t="shared" si="58"/>
        <v>1363</v>
      </c>
      <c r="Q199" s="7"/>
    </row>
    <row r="200" spans="1:17" s="8" customFormat="1" ht="22.5" customHeight="1">
      <c r="A200" s="212"/>
      <c r="B200" s="718"/>
      <c r="C200" s="88" t="s">
        <v>99</v>
      </c>
      <c r="D200" s="103">
        <f>SUM(D201)</f>
        <v>16349</v>
      </c>
      <c r="E200" s="103">
        <f aca="true" t="shared" si="59" ref="E200:P200">SUM(E201)</f>
        <v>1337</v>
      </c>
      <c r="F200" s="103">
        <f t="shared" si="59"/>
        <v>1337</v>
      </c>
      <c r="G200" s="103">
        <f t="shared" si="59"/>
        <v>1368</v>
      </c>
      <c r="H200" s="103">
        <f t="shared" si="59"/>
        <v>1368</v>
      </c>
      <c r="I200" s="103">
        <f t="shared" si="59"/>
        <v>1368</v>
      </c>
      <c r="J200" s="103">
        <f t="shared" si="59"/>
        <v>1368</v>
      </c>
      <c r="K200" s="103">
        <f t="shared" si="59"/>
        <v>1368</v>
      </c>
      <c r="L200" s="103">
        <f t="shared" si="59"/>
        <v>1368</v>
      </c>
      <c r="M200" s="103">
        <f t="shared" si="59"/>
        <v>1368</v>
      </c>
      <c r="N200" s="103">
        <f t="shared" si="59"/>
        <v>1368</v>
      </c>
      <c r="O200" s="103">
        <f t="shared" si="59"/>
        <v>1368</v>
      </c>
      <c r="P200" s="141">
        <f t="shared" si="59"/>
        <v>1363</v>
      </c>
      <c r="Q200" s="7"/>
    </row>
    <row r="201" spans="1:17" s="8" customFormat="1" ht="16.5" customHeight="1">
      <c r="A201" s="212"/>
      <c r="B201" s="718"/>
      <c r="C201" s="53" t="s">
        <v>142</v>
      </c>
      <c r="D201" s="103">
        <v>16349</v>
      </c>
      <c r="E201" s="29">
        <v>1337</v>
      </c>
      <c r="F201" s="29">
        <v>1337</v>
      </c>
      <c r="G201" s="29">
        <v>1368</v>
      </c>
      <c r="H201" s="29">
        <v>1368</v>
      </c>
      <c r="I201" s="29">
        <v>1368</v>
      </c>
      <c r="J201" s="29">
        <v>1368</v>
      </c>
      <c r="K201" s="29">
        <v>1368</v>
      </c>
      <c r="L201" s="29">
        <v>1368</v>
      </c>
      <c r="M201" s="29">
        <v>1368</v>
      </c>
      <c r="N201" s="29">
        <v>1368</v>
      </c>
      <c r="O201" s="29">
        <v>1368</v>
      </c>
      <c r="P201" s="125">
        <v>1363</v>
      </c>
      <c r="Q201" s="7"/>
    </row>
    <row r="202" spans="1:17" s="8" customFormat="1" ht="19.5" customHeight="1">
      <c r="A202" s="212"/>
      <c r="B202" s="718"/>
      <c r="C202" s="88" t="s">
        <v>149</v>
      </c>
      <c r="D202" s="92">
        <v>904830</v>
      </c>
      <c r="E202" s="29">
        <v>79500</v>
      </c>
      <c r="F202" s="29">
        <v>80000</v>
      </c>
      <c r="G202" s="29">
        <v>80000</v>
      </c>
      <c r="H202" s="29">
        <v>80000</v>
      </c>
      <c r="I202" s="29">
        <v>75000</v>
      </c>
      <c r="J202" s="29">
        <v>90000</v>
      </c>
      <c r="K202" s="29">
        <v>65000</v>
      </c>
      <c r="L202" s="29">
        <v>65000</v>
      </c>
      <c r="M202" s="29">
        <v>84440</v>
      </c>
      <c r="N202" s="29">
        <v>79440</v>
      </c>
      <c r="O202" s="29">
        <v>79440</v>
      </c>
      <c r="P202" s="125">
        <v>47010</v>
      </c>
      <c r="Q202" s="7"/>
    </row>
    <row r="203" spans="1:17" s="8" customFormat="1" ht="15" customHeight="1">
      <c r="A203" s="212"/>
      <c r="B203" s="718"/>
      <c r="C203" s="88" t="s">
        <v>99</v>
      </c>
      <c r="D203" s="93">
        <v>904830</v>
      </c>
      <c r="E203" s="64">
        <v>79500</v>
      </c>
      <c r="F203" s="64">
        <v>80000</v>
      </c>
      <c r="G203" s="64">
        <v>80000</v>
      </c>
      <c r="H203" s="64">
        <v>80000</v>
      </c>
      <c r="I203" s="64">
        <v>75000</v>
      </c>
      <c r="J203" s="64">
        <v>90000</v>
      </c>
      <c r="K203" s="64">
        <v>65000</v>
      </c>
      <c r="L203" s="64">
        <v>65000</v>
      </c>
      <c r="M203" s="64">
        <v>84440</v>
      </c>
      <c r="N203" s="64">
        <v>79440</v>
      </c>
      <c r="O203" s="64">
        <v>79440</v>
      </c>
      <c r="P203" s="126">
        <v>47010</v>
      </c>
      <c r="Q203" s="7"/>
    </row>
    <row r="204" spans="1:17" s="8" customFormat="1" ht="21.75" customHeight="1">
      <c r="A204" s="212"/>
      <c r="B204" s="718"/>
      <c r="C204" s="81" t="s">
        <v>115</v>
      </c>
      <c r="D204" s="92">
        <v>531000</v>
      </c>
      <c r="E204" s="29">
        <v>57000</v>
      </c>
      <c r="F204" s="29">
        <v>45000</v>
      </c>
      <c r="G204" s="29">
        <v>45000</v>
      </c>
      <c r="H204" s="29">
        <v>45000</v>
      </c>
      <c r="I204" s="29">
        <v>45000</v>
      </c>
      <c r="J204" s="29">
        <v>45000</v>
      </c>
      <c r="K204" s="29">
        <v>43360</v>
      </c>
      <c r="L204" s="29">
        <v>43160</v>
      </c>
      <c r="M204" s="29">
        <v>43160</v>
      </c>
      <c r="N204" s="29">
        <v>43160</v>
      </c>
      <c r="O204" s="29">
        <v>43160</v>
      </c>
      <c r="P204" s="125">
        <v>33000</v>
      </c>
      <c r="Q204" s="7"/>
    </row>
    <row r="205" spans="1:17" s="8" customFormat="1" ht="27" customHeight="1">
      <c r="A205" s="212"/>
      <c r="B205" s="718"/>
      <c r="C205" s="91" t="s">
        <v>144</v>
      </c>
      <c r="D205" s="92">
        <v>927316</v>
      </c>
      <c r="E205" s="29">
        <v>115218</v>
      </c>
      <c r="F205" s="29">
        <v>99700</v>
      </c>
      <c r="G205" s="29">
        <v>85000</v>
      </c>
      <c r="H205" s="29">
        <v>82000</v>
      </c>
      <c r="I205" s="29">
        <v>79500</v>
      </c>
      <c r="J205" s="29">
        <v>79000</v>
      </c>
      <c r="K205" s="29">
        <v>79000</v>
      </c>
      <c r="L205" s="29">
        <v>79000</v>
      </c>
      <c r="M205" s="29">
        <v>73900</v>
      </c>
      <c r="N205" s="29">
        <v>64500</v>
      </c>
      <c r="O205" s="29">
        <v>64500</v>
      </c>
      <c r="P205" s="125">
        <v>25998</v>
      </c>
      <c r="Q205" s="7"/>
    </row>
    <row r="206" spans="1:17" s="8" customFormat="1" ht="16.5" customHeight="1">
      <c r="A206" s="212"/>
      <c r="B206" s="718"/>
      <c r="C206" s="88" t="s">
        <v>99</v>
      </c>
      <c r="D206" s="93">
        <v>927316</v>
      </c>
      <c r="E206" s="64">
        <v>115218</v>
      </c>
      <c r="F206" s="64">
        <v>99700</v>
      </c>
      <c r="G206" s="64">
        <v>85000</v>
      </c>
      <c r="H206" s="64">
        <v>82000</v>
      </c>
      <c r="I206" s="64">
        <v>79500</v>
      </c>
      <c r="J206" s="64">
        <v>79000</v>
      </c>
      <c r="K206" s="64">
        <v>79000</v>
      </c>
      <c r="L206" s="64">
        <v>79000</v>
      </c>
      <c r="M206" s="64">
        <v>73900</v>
      </c>
      <c r="N206" s="64">
        <v>64500</v>
      </c>
      <c r="O206" s="64">
        <v>64500</v>
      </c>
      <c r="P206" s="126">
        <v>25998</v>
      </c>
      <c r="Q206" s="7"/>
    </row>
    <row r="207" spans="1:17" s="8" customFormat="1" ht="21" customHeight="1">
      <c r="A207" s="42">
        <v>852</v>
      </c>
      <c r="B207" s="718"/>
      <c r="C207" s="81" t="s">
        <v>115</v>
      </c>
      <c r="D207" s="92">
        <v>749703</v>
      </c>
      <c r="E207" s="29">
        <v>97085</v>
      </c>
      <c r="F207" s="29">
        <v>79120</v>
      </c>
      <c r="G207" s="29">
        <v>59500</v>
      </c>
      <c r="H207" s="29">
        <v>59500</v>
      </c>
      <c r="I207" s="29">
        <v>59500</v>
      </c>
      <c r="J207" s="29">
        <v>59500</v>
      </c>
      <c r="K207" s="29">
        <v>59500</v>
      </c>
      <c r="L207" s="29">
        <v>59000</v>
      </c>
      <c r="M207" s="29">
        <v>62000</v>
      </c>
      <c r="N207" s="29">
        <v>64500</v>
      </c>
      <c r="O207" s="29">
        <v>64500</v>
      </c>
      <c r="P207" s="125">
        <v>25998</v>
      </c>
      <c r="Q207" s="7"/>
    </row>
    <row r="208" spans="1:17" s="8" customFormat="1" ht="32.25" customHeight="1">
      <c r="A208" s="212"/>
      <c r="B208" s="718"/>
      <c r="C208" s="91" t="s">
        <v>150</v>
      </c>
      <c r="D208" s="92">
        <v>130066</v>
      </c>
      <c r="E208" s="29">
        <v>13900</v>
      </c>
      <c r="F208" s="29">
        <v>6200</v>
      </c>
      <c r="G208" s="29">
        <v>11000</v>
      </c>
      <c r="H208" s="29">
        <v>11000</v>
      </c>
      <c r="I208" s="29">
        <v>11000</v>
      </c>
      <c r="J208" s="29">
        <v>11000</v>
      </c>
      <c r="K208" s="29">
        <v>11000</v>
      </c>
      <c r="L208" s="29">
        <v>11000</v>
      </c>
      <c r="M208" s="29">
        <v>11000</v>
      </c>
      <c r="N208" s="29">
        <v>11000</v>
      </c>
      <c r="O208" s="29">
        <v>11000</v>
      </c>
      <c r="P208" s="125">
        <v>10966</v>
      </c>
      <c r="Q208" s="7"/>
    </row>
    <row r="209" spans="1:17" s="8" customFormat="1" ht="18" customHeight="1">
      <c r="A209" s="212"/>
      <c r="B209" s="719"/>
      <c r="C209" s="91" t="s">
        <v>86</v>
      </c>
      <c r="D209" s="93">
        <v>130066</v>
      </c>
      <c r="E209" s="64">
        <v>13900</v>
      </c>
      <c r="F209" s="64">
        <v>6200</v>
      </c>
      <c r="G209" s="64">
        <v>11000</v>
      </c>
      <c r="H209" s="64">
        <v>11000</v>
      </c>
      <c r="I209" s="64">
        <v>11000</v>
      </c>
      <c r="J209" s="64">
        <v>11000</v>
      </c>
      <c r="K209" s="64">
        <v>11000</v>
      </c>
      <c r="L209" s="64">
        <v>11000</v>
      </c>
      <c r="M209" s="64">
        <v>11000</v>
      </c>
      <c r="N209" s="64">
        <v>11000</v>
      </c>
      <c r="O209" s="64">
        <v>11000</v>
      </c>
      <c r="P209" s="126">
        <v>10966</v>
      </c>
      <c r="Q209" s="7"/>
    </row>
    <row r="210" spans="1:17" s="8" customFormat="1" ht="19.5" customHeight="1">
      <c r="A210" s="212"/>
      <c r="B210" s="707">
        <v>85202</v>
      </c>
      <c r="C210" s="9" t="s">
        <v>32</v>
      </c>
      <c r="D210" s="22">
        <f>SUM(D211,D214,D217,D220)</f>
        <v>10075252</v>
      </c>
      <c r="E210" s="22">
        <f aca="true" t="shared" si="60" ref="E210:P210">SUM(E211,E214,E217,E220)</f>
        <v>740959</v>
      </c>
      <c r="F210" s="22">
        <f t="shared" si="60"/>
        <v>1233232</v>
      </c>
      <c r="G210" s="22">
        <f t="shared" si="60"/>
        <v>933714</v>
      </c>
      <c r="H210" s="22">
        <f t="shared" si="60"/>
        <v>844281</v>
      </c>
      <c r="I210" s="22">
        <f t="shared" si="60"/>
        <v>840392</v>
      </c>
      <c r="J210" s="22">
        <f t="shared" si="60"/>
        <v>788218</v>
      </c>
      <c r="K210" s="22">
        <f t="shared" si="60"/>
        <v>782238</v>
      </c>
      <c r="L210" s="22">
        <f t="shared" si="60"/>
        <v>781885</v>
      </c>
      <c r="M210" s="22">
        <f t="shared" si="60"/>
        <v>797606</v>
      </c>
      <c r="N210" s="22">
        <f t="shared" si="60"/>
        <v>771181</v>
      </c>
      <c r="O210" s="22">
        <f t="shared" si="60"/>
        <v>810281</v>
      </c>
      <c r="P210" s="51">
        <f t="shared" si="60"/>
        <v>751265</v>
      </c>
      <c r="Q210" s="7"/>
    </row>
    <row r="211" spans="1:17" s="8" customFormat="1" ht="15.75" customHeight="1">
      <c r="A211" s="212"/>
      <c r="B211" s="707"/>
      <c r="C211" s="53" t="s">
        <v>143</v>
      </c>
      <c r="D211" s="63">
        <v>4607700</v>
      </c>
      <c r="E211" s="55">
        <f>SUM(E212)</f>
        <v>322235</v>
      </c>
      <c r="F211" s="55">
        <f aca="true" t="shared" si="61" ref="F211:P211">SUM(F212)</f>
        <v>693445</v>
      </c>
      <c r="G211" s="55">
        <f t="shared" si="61"/>
        <v>359202</v>
      </c>
      <c r="H211" s="55">
        <f t="shared" si="61"/>
        <v>359202</v>
      </c>
      <c r="I211" s="55">
        <f t="shared" si="61"/>
        <v>359202</v>
      </c>
      <c r="J211" s="55">
        <f t="shared" si="61"/>
        <v>359202</v>
      </c>
      <c r="K211" s="55">
        <f t="shared" si="61"/>
        <v>359202</v>
      </c>
      <c r="L211" s="55">
        <f t="shared" si="61"/>
        <v>359202</v>
      </c>
      <c r="M211" s="55">
        <f t="shared" si="61"/>
        <v>359202</v>
      </c>
      <c r="N211" s="55">
        <f t="shared" si="61"/>
        <v>359202</v>
      </c>
      <c r="O211" s="55">
        <f t="shared" si="61"/>
        <v>359202</v>
      </c>
      <c r="P211" s="122">
        <f t="shared" si="61"/>
        <v>359202</v>
      </c>
      <c r="Q211" s="7"/>
    </row>
    <row r="212" spans="1:17" s="8" customFormat="1" ht="15.75" customHeight="1">
      <c r="A212" s="212"/>
      <c r="B212" s="707"/>
      <c r="C212" s="88" t="s">
        <v>99</v>
      </c>
      <c r="D212" s="61">
        <v>4607700</v>
      </c>
      <c r="E212" s="57">
        <f>SUM(E213)</f>
        <v>322235</v>
      </c>
      <c r="F212" s="57">
        <f aca="true" t="shared" si="62" ref="F212:P212">SUM(F213)</f>
        <v>693445</v>
      </c>
      <c r="G212" s="57">
        <f t="shared" si="62"/>
        <v>359202</v>
      </c>
      <c r="H212" s="57">
        <f t="shared" si="62"/>
        <v>359202</v>
      </c>
      <c r="I212" s="57">
        <f t="shared" si="62"/>
        <v>359202</v>
      </c>
      <c r="J212" s="57">
        <f t="shared" si="62"/>
        <v>359202</v>
      </c>
      <c r="K212" s="57">
        <f t="shared" si="62"/>
        <v>359202</v>
      </c>
      <c r="L212" s="57">
        <f t="shared" si="62"/>
        <v>359202</v>
      </c>
      <c r="M212" s="57">
        <f t="shared" si="62"/>
        <v>359202</v>
      </c>
      <c r="N212" s="57">
        <f t="shared" si="62"/>
        <v>359202</v>
      </c>
      <c r="O212" s="57">
        <f t="shared" si="62"/>
        <v>359202</v>
      </c>
      <c r="P212" s="133">
        <f t="shared" si="62"/>
        <v>359202</v>
      </c>
      <c r="Q212" s="7"/>
    </row>
    <row r="213" spans="1:17" s="8" customFormat="1" ht="15" customHeight="1">
      <c r="A213" s="212"/>
      <c r="B213" s="707"/>
      <c r="C213" s="53" t="s">
        <v>142</v>
      </c>
      <c r="D213" s="63">
        <v>4607700</v>
      </c>
      <c r="E213" s="55">
        <v>322235</v>
      </c>
      <c r="F213" s="55">
        <v>693445</v>
      </c>
      <c r="G213" s="55">
        <v>359202</v>
      </c>
      <c r="H213" s="55">
        <v>359202</v>
      </c>
      <c r="I213" s="55">
        <v>359202</v>
      </c>
      <c r="J213" s="55">
        <v>359202</v>
      </c>
      <c r="K213" s="55">
        <v>359202</v>
      </c>
      <c r="L213" s="55">
        <v>359202</v>
      </c>
      <c r="M213" s="55">
        <v>359202</v>
      </c>
      <c r="N213" s="55">
        <v>359202</v>
      </c>
      <c r="O213" s="55">
        <v>359202</v>
      </c>
      <c r="P213" s="122">
        <v>359202</v>
      </c>
      <c r="Q213" s="7"/>
    </row>
    <row r="214" spans="1:17" s="8" customFormat="1" ht="17.25" customHeight="1">
      <c r="A214" s="212"/>
      <c r="B214" s="707"/>
      <c r="C214" s="91" t="s">
        <v>141</v>
      </c>
      <c r="D214" s="106">
        <v>1466681</v>
      </c>
      <c r="E214" s="55">
        <f>SUM(E215)</f>
        <v>93824</v>
      </c>
      <c r="F214" s="55">
        <f aca="true" t="shared" si="63" ref="F214:P214">SUM(F215)</f>
        <v>156287</v>
      </c>
      <c r="G214" s="55">
        <f t="shared" si="63"/>
        <v>151512</v>
      </c>
      <c r="H214" s="55">
        <f t="shared" si="63"/>
        <v>113379</v>
      </c>
      <c r="I214" s="55">
        <f t="shared" si="63"/>
        <v>136190</v>
      </c>
      <c r="J214" s="55">
        <f t="shared" si="63"/>
        <v>119016</v>
      </c>
      <c r="K214" s="55">
        <f t="shared" si="63"/>
        <v>118036</v>
      </c>
      <c r="L214" s="55">
        <f t="shared" si="63"/>
        <v>114683</v>
      </c>
      <c r="M214" s="55">
        <f t="shared" si="63"/>
        <v>124404</v>
      </c>
      <c r="N214" s="55">
        <f t="shared" si="63"/>
        <v>111979</v>
      </c>
      <c r="O214" s="55">
        <f t="shared" si="63"/>
        <v>113308</v>
      </c>
      <c r="P214" s="122">
        <f t="shared" si="63"/>
        <v>114063</v>
      </c>
      <c r="Q214" s="7"/>
    </row>
    <row r="215" spans="1:17" s="8" customFormat="1" ht="20.25" customHeight="1">
      <c r="A215" s="212"/>
      <c r="B215" s="707"/>
      <c r="C215" s="88" t="s">
        <v>99</v>
      </c>
      <c r="D215" s="107">
        <v>1466681</v>
      </c>
      <c r="E215" s="57">
        <v>93824</v>
      </c>
      <c r="F215" s="57">
        <v>156287</v>
      </c>
      <c r="G215" s="57">
        <v>151512</v>
      </c>
      <c r="H215" s="57">
        <v>113379</v>
      </c>
      <c r="I215" s="57">
        <v>136190</v>
      </c>
      <c r="J215" s="57">
        <v>119016</v>
      </c>
      <c r="K215" s="57">
        <v>118036</v>
      </c>
      <c r="L215" s="57">
        <v>114683</v>
      </c>
      <c r="M215" s="57">
        <v>124404</v>
      </c>
      <c r="N215" s="57">
        <v>111979</v>
      </c>
      <c r="O215" s="57">
        <v>113308</v>
      </c>
      <c r="P215" s="133">
        <v>114063</v>
      </c>
      <c r="Q215" s="7"/>
    </row>
    <row r="216" spans="1:17" s="8" customFormat="1" ht="18.75" customHeight="1">
      <c r="A216" s="212"/>
      <c r="B216" s="707"/>
      <c r="C216" s="81" t="s">
        <v>115</v>
      </c>
      <c r="D216" s="106">
        <v>1020548</v>
      </c>
      <c r="E216" s="55">
        <v>77367</v>
      </c>
      <c r="F216" s="55">
        <v>121675</v>
      </c>
      <c r="G216" s="55">
        <v>113385</v>
      </c>
      <c r="H216" s="55">
        <v>77367</v>
      </c>
      <c r="I216" s="55">
        <v>77367</v>
      </c>
      <c r="J216" s="55">
        <v>78367</v>
      </c>
      <c r="K216" s="55">
        <v>82524</v>
      </c>
      <c r="L216" s="55">
        <v>78815</v>
      </c>
      <c r="M216" s="55">
        <v>80151</v>
      </c>
      <c r="N216" s="55">
        <v>77367</v>
      </c>
      <c r="O216" s="55">
        <v>78796</v>
      </c>
      <c r="P216" s="122">
        <v>77367</v>
      </c>
      <c r="Q216" s="50"/>
    </row>
    <row r="217" spans="1:17" s="8" customFormat="1" ht="21" customHeight="1">
      <c r="A217" s="212"/>
      <c r="B217" s="707"/>
      <c r="C217" s="91" t="s">
        <v>140</v>
      </c>
      <c r="D217" s="92">
        <v>2446800</v>
      </c>
      <c r="E217" s="29">
        <v>206900</v>
      </c>
      <c r="F217" s="29">
        <v>208500</v>
      </c>
      <c r="G217" s="29">
        <v>290000</v>
      </c>
      <c r="H217" s="29">
        <v>251700</v>
      </c>
      <c r="I217" s="29">
        <v>225000</v>
      </c>
      <c r="J217" s="29">
        <v>190000</v>
      </c>
      <c r="K217" s="29">
        <v>185000</v>
      </c>
      <c r="L217" s="29">
        <v>184000</v>
      </c>
      <c r="M217" s="29">
        <v>194000</v>
      </c>
      <c r="N217" s="29">
        <v>180000</v>
      </c>
      <c r="O217" s="29">
        <v>193700</v>
      </c>
      <c r="P217" s="125">
        <v>138000</v>
      </c>
      <c r="Q217" s="7"/>
    </row>
    <row r="218" spans="1:17" s="8" customFormat="1" ht="15" customHeight="1">
      <c r="A218" s="212"/>
      <c r="B218" s="707"/>
      <c r="C218" s="88" t="s">
        <v>99</v>
      </c>
      <c r="D218" s="93">
        <v>2446800</v>
      </c>
      <c r="E218" s="64">
        <v>206900</v>
      </c>
      <c r="F218" s="64">
        <v>208500</v>
      </c>
      <c r="G218" s="64">
        <v>290000</v>
      </c>
      <c r="H218" s="64">
        <v>251700</v>
      </c>
      <c r="I218" s="64">
        <v>225000</v>
      </c>
      <c r="J218" s="64">
        <v>190000</v>
      </c>
      <c r="K218" s="64">
        <v>185000</v>
      </c>
      <c r="L218" s="64">
        <v>184000</v>
      </c>
      <c r="M218" s="64">
        <v>194000</v>
      </c>
      <c r="N218" s="64">
        <v>180000</v>
      </c>
      <c r="O218" s="64">
        <v>193700</v>
      </c>
      <c r="P218" s="125">
        <v>138000</v>
      </c>
      <c r="Q218" s="7"/>
    </row>
    <row r="219" spans="1:17" s="8" customFormat="1" ht="17.25" customHeight="1">
      <c r="A219" s="212"/>
      <c r="B219" s="707"/>
      <c r="C219" s="81" t="s">
        <v>115</v>
      </c>
      <c r="D219" s="92">
        <v>1776400</v>
      </c>
      <c r="E219" s="29">
        <v>136050</v>
      </c>
      <c r="F219" s="29">
        <v>138500</v>
      </c>
      <c r="G219" s="29">
        <v>220000</v>
      </c>
      <c r="H219" s="29">
        <v>186700</v>
      </c>
      <c r="I219" s="29">
        <v>135000</v>
      </c>
      <c r="J219" s="29">
        <v>135000</v>
      </c>
      <c r="K219" s="29">
        <v>135000</v>
      </c>
      <c r="L219" s="29">
        <v>139000</v>
      </c>
      <c r="M219" s="29">
        <v>135000</v>
      </c>
      <c r="N219" s="29">
        <v>135000</v>
      </c>
      <c r="O219" s="29">
        <v>143150</v>
      </c>
      <c r="P219" s="125">
        <v>138000</v>
      </c>
      <c r="Q219" s="7"/>
    </row>
    <row r="220" spans="1:17" s="8" customFormat="1" ht="20.25" customHeight="1">
      <c r="A220" s="212"/>
      <c r="B220" s="707"/>
      <c r="C220" s="88" t="s">
        <v>139</v>
      </c>
      <c r="D220" s="92">
        <v>1554071</v>
      </c>
      <c r="E220" s="29">
        <v>118000</v>
      </c>
      <c r="F220" s="60">
        <v>175000</v>
      </c>
      <c r="G220" s="60">
        <v>133000</v>
      </c>
      <c r="H220" s="60">
        <v>120000</v>
      </c>
      <c r="I220" s="29">
        <v>120000</v>
      </c>
      <c r="J220" s="29">
        <v>120000</v>
      </c>
      <c r="K220" s="29">
        <v>120000</v>
      </c>
      <c r="L220" s="29">
        <v>124000</v>
      </c>
      <c r="M220" s="29">
        <v>120000</v>
      </c>
      <c r="N220" s="29">
        <v>120000</v>
      </c>
      <c r="O220" s="29">
        <v>144071</v>
      </c>
      <c r="P220" s="125">
        <v>140000</v>
      </c>
      <c r="Q220" s="7"/>
    </row>
    <row r="221" spans="1:17" s="8" customFormat="1" ht="18.75" customHeight="1">
      <c r="A221" s="212"/>
      <c r="B221" s="707"/>
      <c r="C221" s="88" t="s">
        <v>99</v>
      </c>
      <c r="D221" s="93">
        <v>1554071</v>
      </c>
      <c r="E221" s="57">
        <v>118000</v>
      </c>
      <c r="F221" s="108">
        <v>175000</v>
      </c>
      <c r="G221" s="108">
        <v>133000</v>
      </c>
      <c r="H221" s="108">
        <v>120000</v>
      </c>
      <c r="I221" s="57">
        <v>120000</v>
      </c>
      <c r="J221" s="57">
        <v>120000</v>
      </c>
      <c r="K221" s="57">
        <v>120000</v>
      </c>
      <c r="L221" s="57">
        <v>124000</v>
      </c>
      <c r="M221" s="57">
        <v>120000</v>
      </c>
      <c r="N221" s="57">
        <v>120000</v>
      </c>
      <c r="O221" s="57">
        <v>144071</v>
      </c>
      <c r="P221" s="133">
        <v>140000</v>
      </c>
      <c r="Q221" s="7"/>
    </row>
    <row r="222" spans="1:17" s="8" customFormat="1" ht="17.25" customHeight="1">
      <c r="A222" s="212"/>
      <c r="B222" s="707"/>
      <c r="C222" s="81" t="s">
        <v>115</v>
      </c>
      <c r="D222" s="92">
        <v>1159000</v>
      </c>
      <c r="E222" s="29">
        <v>104000</v>
      </c>
      <c r="F222" s="60">
        <v>139000</v>
      </c>
      <c r="G222" s="60">
        <v>99000</v>
      </c>
      <c r="H222" s="60">
        <v>87000</v>
      </c>
      <c r="I222" s="29">
        <v>87000</v>
      </c>
      <c r="J222" s="29">
        <v>87000</v>
      </c>
      <c r="K222" s="29">
        <v>87000</v>
      </c>
      <c r="L222" s="29">
        <v>91000</v>
      </c>
      <c r="M222" s="29">
        <v>87000</v>
      </c>
      <c r="N222" s="29">
        <v>87000</v>
      </c>
      <c r="O222" s="29">
        <v>94000</v>
      </c>
      <c r="P222" s="125">
        <v>110000</v>
      </c>
      <c r="Q222" s="7"/>
    </row>
    <row r="223" spans="1:17" s="8" customFormat="1" ht="18" customHeight="1">
      <c r="A223" s="212"/>
      <c r="B223" s="707">
        <v>85204</v>
      </c>
      <c r="C223" s="9" t="s">
        <v>33</v>
      </c>
      <c r="D223" s="22">
        <f>SUM(D224,D227)</f>
        <v>1945773</v>
      </c>
      <c r="E223" s="22">
        <f aca="true" t="shared" si="64" ref="E223:P223">SUM(E224,E227)</f>
        <v>154347</v>
      </c>
      <c r="F223" s="22">
        <f t="shared" si="64"/>
        <v>165547</v>
      </c>
      <c r="G223" s="22">
        <f t="shared" si="64"/>
        <v>162647</v>
      </c>
      <c r="H223" s="22">
        <f t="shared" si="64"/>
        <v>162447</v>
      </c>
      <c r="I223" s="22">
        <f t="shared" si="64"/>
        <v>162447</v>
      </c>
      <c r="J223" s="22">
        <f t="shared" si="64"/>
        <v>162947</v>
      </c>
      <c r="K223" s="22">
        <f t="shared" si="64"/>
        <v>162447</v>
      </c>
      <c r="L223" s="22">
        <f t="shared" si="64"/>
        <v>162447</v>
      </c>
      <c r="M223" s="22">
        <f t="shared" si="64"/>
        <v>162647</v>
      </c>
      <c r="N223" s="22">
        <f t="shared" si="64"/>
        <v>162447</v>
      </c>
      <c r="O223" s="22">
        <f t="shared" si="64"/>
        <v>162447</v>
      </c>
      <c r="P223" s="51">
        <f t="shared" si="64"/>
        <v>162956</v>
      </c>
      <c r="Q223" s="7"/>
    </row>
    <row r="224" spans="1:17" s="8" customFormat="1" ht="15.75" customHeight="1">
      <c r="A224" s="212"/>
      <c r="B224" s="707"/>
      <c r="C224" s="53" t="s">
        <v>143</v>
      </c>
      <c r="D224" s="54">
        <f>SUM(D225)</f>
        <v>53363</v>
      </c>
      <c r="E224" s="54">
        <f aca="true" t="shared" si="65" ref="E224:P224">SUM(E225)</f>
        <v>4447</v>
      </c>
      <c r="F224" s="54">
        <f t="shared" si="65"/>
        <v>4447</v>
      </c>
      <c r="G224" s="54">
        <f t="shared" si="65"/>
        <v>4447</v>
      </c>
      <c r="H224" s="54">
        <f t="shared" si="65"/>
        <v>4447</v>
      </c>
      <c r="I224" s="54">
        <f t="shared" si="65"/>
        <v>4447</v>
      </c>
      <c r="J224" s="54">
        <f t="shared" si="65"/>
        <v>4447</v>
      </c>
      <c r="K224" s="54">
        <f t="shared" si="65"/>
        <v>4447</v>
      </c>
      <c r="L224" s="54">
        <f t="shared" si="65"/>
        <v>4447</v>
      </c>
      <c r="M224" s="54">
        <f t="shared" si="65"/>
        <v>4447</v>
      </c>
      <c r="N224" s="54">
        <f t="shared" si="65"/>
        <v>4447</v>
      </c>
      <c r="O224" s="54">
        <f t="shared" si="65"/>
        <v>4447</v>
      </c>
      <c r="P224" s="142">
        <f t="shared" si="65"/>
        <v>4446</v>
      </c>
      <c r="Q224" s="7"/>
    </row>
    <row r="225" spans="1:17" s="8" customFormat="1" ht="16.5" customHeight="1">
      <c r="A225" s="212"/>
      <c r="B225" s="707"/>
      <c r="C225" s="88" t="s">
        <v>99</v>
      </c>
      <c r="D225" s="56">
        <v>53363</v>
      </c>
      <c r="E225" s="57">
        <v>4447</v>
      </c>
      <c r="F225" s="57">
        <v>4447</v>
      </c>
      <c r="G225" s="57">
        <v>4447</v>
      </c>
      <c r="H225" s="57">
        <v>4447</v>
      </c>
      <c r="I225" s="57">
        <v>4447</v>
      </c>
      <c r="J225" s="57">
        <v>4447</v>
      </c>
      <c r="K225" s="57">
        <v>4447</v>
      </c>
      <c r="L225" s="57">
        <v>4447</v>
      </c>
      <c r="M225" s="57">
        <v>4447</v>
      </c>
      <c r="N225" s="57">
        <v>4447</v>
      </c>
      <c r="O225" s="57">
        <v>4447</v>
      </c>
      <c r="P225" s="133">
        <v>4446</v>
      </c>
      <c r="Q225" s="7"/>
    </row>
    <row r="226" spans="1:17" s="8" customFormat="1" ht="15.75" customHeight="1">
      <c r="A226" s="212"/>
      <c r="B226" s="707"/>
      <c r="C226" s="53" t="s">
        <v>142</v>
      </c>
      <c r="D226" s="54">
        <v>53363</v>
      </c>
      <c r="E226" s="55">
        <v>4447</v>
      </c>
      <c r="F226" s="55">
        <v>4447</v>
      </c>
      <c r="G226" s="55">
        <v>4447</v>
      </c>
      <c r="H226" s="55">
        <v>4447</v>
      </c>
      <c r="I226" s="55">
        <v>4447</v>
      </c>
      <c r="J226" s="55">
        <v>4447</v>
      </c>
      <c r="K226" s="55">
        <v>4447</v>
      </c>
      <c r="L226" s="55">
        <v>4447</v>
      </c>
      <c r="M226" s="55">
        <v>4447</v>
      </c>
      <c r="N226" s="55">
        <v>4447</v>
      </c>
      <c r="O226" s="55">
        <v>4447</v>
      </c>
      <c r="P226" s="122">
        <v>4446</v>
      </c>
      <c r="Q226" s="7"/>
    </row>
    <row r="227" spans="1:17" s="8" customFormat="1" ht="23.25" customHeight="1">
      <c r="A227" s="212"/>
      <c r="B227" s="707"/>
      <c r="C227" s="91" t="s">
        <v>138</v>
      </c>
      <c r="D227" s="92">
        <v>1892410</v>
      </c>
      <c r="E227" s="29">
        <v>149900</v>
      </c>
      <c r="F227" s="29">
        <v>161100</v>
      </c>
      <c r="G227" s="29">
        <v>158200</v>
      </c>
      <c r="H227" s="29">
        <v>158000</v>
      </c>
      <c r="I227" s="29">
        <v>158000</v>
      </c>
      <c r="J227" s="29">
        <v>158500</v>
      </c>
      <c r="K227" s="29">
        <v>158000</v>
      </c>
      <c r="L227" s="29">
        <v>158000</v>
      </c>
      <c r="M227" s="29">
        <v>158200</v>
      </c>
      <c r="N227" s="29">
        <v>158000</v>
      </c>
      <c r="O227" s="29">
        <v>158000</v>
      </c>
      <c r="P227" s="125">
        <v>158510</v>
      </c>
      <c r="Q227" s="7"/>
    </row>
    <row r="228" spans="1:17" s="8" customFormat="1" ht="17.25" customHeight="1">
      <c r="A228" s="212"/>
      <c r="B228" s="707"/>
      <c r="C228" s="91" t="s">
        <v>86</v>
      </c>
      <c r="D228" s="93">
        <v>1892410</v>
      </c>
      <c r="E228" s="64">
        <v>149900</v>
      </c>
      <c r="F228" s="64">
        <v>161100</v>
      </c>
      <c r="G228" s="64">
        <v>158200</v>
      </c>
      <c r="H228" s="64">
        <v>158000</v>
      </c>
      <c r="I228" s="64">
        <v>158000</v>
      </c>
      <c r="J228" s="64">
        <v>158500</v>
      </c>
      <c r="K228" s="64">
        <v>158000</v>
      </c>
      <c r="L228" s="64">
        <v>158000</v>
      </c>
      <c r="M228" s="64">
        <v>158200</v>
      </c>
      <c r="N228" s="64">
        <v>158000</v>
      </c>
      <c r="O228" s="64">
        <v>158000</v>
      </c>
      <c r="P228" s="126">
        <v>158510</v>
      </c>
      <c r="Q228" s="7"/>
    </row>
    <row r="229" spans="1:17" s="8" customFormat="1" ht="19.5" customHeight="1">
      <c r="A229" s="212"/>
      <c r="B229" s="707">
        <v>85218</v>
      </c>
      <c r="C229" s="9" t="s">
        <v>80</v>
      </c>
      <c r="D229" s="22">
        <v>363321</v>
      </c>
      <c r="E229" s="16">
        <v>29420</v>
      </c>
      <c r="F229" s="16">
        <v>32800</v>
      </c>
      <c r="G229" s="16">
        <v>26000</v>
      </c>
      <c r="H229" s="16">
        <v>26000</v>
      </c>
      <c r="I229" s="16">
        <v>30000</v>
      </c>
      <c r="J229" s="16">
        <v>25500</v>
      </c>
      <c r="K229" s="16">
        <v>25700</v>
      </c>
      <c r="L229" s="16">
        <v>31500</v>
      </c>
      <c r="M229" s="16">
        <v>25500</v>
      </c>
      <c r="N229" s="16">
        <v>25900</v>
      </c>
      <c r="O229" s="16">
        <v>57500</v>
      </c>
      <c r="P229" s="17">
        <v>27501</v>
      </c>
      <c r="Q229" s="7"/>
    </row>
    <row r="230" spans="1:17" s="8" customFormat="1" ht="30" customHeight="1">
      <c r="A230" s="212"/>
      <c r="B230" s="707"/>
      <c r="C230" s="91" t="s">
        <v>151</v>
      </c>
      <c r="D230" s="109">
        <v>363321</v>
      </c>
      <c r="E230" s="55">
        <v>29420</v>
      </c>
      <c r="F230" s="55">
        <v>32800</v>
      </c>
      <c r="G230" s="55">
        <v>26000</v>
      </c>
      <c r="H230" s="55">
        <v>26000</v>
      </c>
      <c r="I230" s="55">
        <v>30000</v>
      </c>
      <c r="J230" s="55">
        <v>25500</v>
      </c>
      <c r="K230" s="55">
        <v>25700</v>
      </c>
      <c r="L230" s="55">
        <v>31500</v>
      </c>
      <c r="M230" s="55">
        <v>25500</v>
      </c>
      <c r="N230" s="55">
        <v>25900</v>
      </c>
      <c r="O230" s="55">
        <v>57500</v>
      </c>
      <c r="P230" s="122">
        <v>27501</v>
      </c>
      <c r="Q230" s="7"/>
    </row>
    <row r="231" spans="1:17" s="8" customFormat="1" ht="17.25" customHeight="1">
      <c r="A231" s="212"/>
      <c r="B231" s="707"/>
      <c r="C231" s="91" t="s">
        <v>99</v>
      </c>
      <c r="D231" s="89">
        <v>363321</v>
      </c>
      <c r="E231" s="57">
        <v>29420</v>
      </c>
      <c r="F231" s="57">
        <v>32800</v>
      </c>
      <c r="G231" s="57">
        <v>26000</v>
      </c>
      <c r="H231" s="57">
        <v>26000</v>
      </c>
      <c r="I231" s="57">
        <v>30000</v>
      </c>
      <c r="J231" s="57">
        <v>25500</v>
      </c>
      <c r="K231" s="57">
        <v>25700</v>
      </c>
      <c r="L231" s="57">
        <v>31500</v>
      </c>
      <c r="M231" s="57">
        <v>25500</v>
      </c>
      <c r="N231" s="57">
        <v>25900</v>
      </c>
      <c r="O231" s="57">
        <v>57500</v>
      </c>
      <c r="P231" s="133">
        <v>27501</v>
      </c>
      <c r="Q231" s="18"/>
    </row>
    <row r="232" spans="1:17" s="8" customFormat="1" ht="19.5" customHeight="1">
      <c r="A232" s="213"/>
      <c r="B232" s="707"/>
      <c r="C232" s="81" t="s">
        <v>115</v>
      </c>
      <c r="D232" s="63">
        <v>350277</v>
      </c>
      <c r="E232" s="29">
        <v>27100</v>
      </c>
      <c r="F232" s="29">
        <v>32800</v>
      </c>
      <c r="G232" s="29">
        <v>25000</v>
      </c>
      <c r="H232" s="29">
        <v>25000</v>
      </c>
      <c r="I232" s="29">
        <v>25000</v>
      </c>
      <c r="J232" s="29">
        <v>25000</v>
      </c>
      <c r="K232" s="29">
        <v>25000</v>
      </c>
      <c r="L232" s="29">
        <v>31000</v>
      </c>
      <c r="M232" s="29">
        <v>25000</v>
      </c>
      <c r="N232" s="29">
        <v>25377</v>
      </c>
      <c r="O232" s="29">
        <v>57000</v>
      </c>
      <c r="P232" s="125">
        <v>27000</v>
      </c>
      <c r="Q232" s="7"/>
    </row>
    <row r="233" spans="1:17" s="8" customFormat="1" ht="18" customHeight="1">
      <c r="A233" s="215"/>
      <c r="B233" s="707">
        <v>85226</v>
      </c>
      <c r="C233" s="9" t="s">
        <v>81</v>
      </c>
      <c r="D233" s="22">
        <v>20000</v>
      </c>
      <c r="E233" s="16">
        <v>0</v>
      </c>
      <c r="F233" s="16">
        <v>160</v>
      </c>
      <c r="G233" s="16">
        <v>500</v>
      </c>
      <c r="H233" s="16">
        <v>630</v>
      </c>
      <c r="I233" s="16">
        <v>80</v>
      </c>
      <c r="J233" s="16">
        <v>7080</v>
      </c>
      <c r="K233" s="16">
        <v>3450</v>
      </c>
      <c r="L233" s="16">
        <v>0</v>
      </c>
      <c r="M233" s="16">
        <v>0</v>
      </c>
      <c r="N233" s="16">
        <v>3124</v>
      </c>
      <c r="O233" s="16">
        <v>3085</v>
      </c>
      <c r="P233" s="17">
        <v>1891</v>
      </c>
      <c r="Q233" s="7"/>
    </row>
    <row r="234" spans="1:17" s="8" customFormat="1" ht="33" customHeight="1">
      <c r="A234" s="216"/>
      <c r="B234" s="707"/>
      <c r="C234" s="91" t="s">
        <v>151</v>
      </c>
      <c r="D234" s="63">
        <v>20000</v>
      </c>
      <c r="E234" s="29">
        <v>0</v>
      </c>
      <c r="F234" s="29">
        <v>160</v>
      </c>
      <c r="G234" s="29">
        <v>500</v>
      </c>
      <c r="H234" s="29">
        <v>630</v>
      </c>
      <c r="I234" s="29">
        <v>80</v>
      </c>
      <c r="J234" s="29">
        <v>7080</v>
      </c>
      <c r="K234" s="29">
        <v>3450</v>
      </c>
      <c r="L234" s="29">
        <v>0</v>
      </c>
      <c r="M234" s="29">
        <v>0</v>
      </c>
      <c r="N234" s="29">
        <v>3124</v>
      </c>
      <c r="O234" s="29">
        <v>3085</v>
      </c>
      <c r="P234" s="125">
        <v>1891</v>
      </c>
      <c r="Q234" s="7"/>
    </row>
    <row r="235" spans="1:17" s="8" customFormat="1" ht="13.5" customHeight="1">
      <c r="A235" s="216"/>
      <c r="B235" s="707"/>
      <c r="C235" s="91" t="s">
        <v>99</v>
      </c>
      <c r="D235" s="61">
        <v>20000</v>
      </c>
      <c r="E235" s="64">
        <v>0</v>
      </c>
      <c r="F235" s="64">
        <v>160</v>
      </c>
      <c r="G235" s="64">
        <v>500</v>
      </c>
      <c r="H235" s="64">
        <v>630</v>
      </c>
      <c r="I235" s="64">
        <v>80</v>
      </c>
      <c r="J235" s="64">
        <v>7080</v>
      </c>
      <c r="K235" s="64">
        <v>3450</v>
      </c>
      <c r="L235" s="64">
        <v>0</v>
      </c>
      <c r="M235" s="64">
        <v>0</v>
      </c>
      <c r="N235" s="64">
        <v>3124</v>
      </c>
      <c r="O235" s="64">
        <v>3085</v>
      </c>
      <c r="P235" s="126">
        <v>1891</v>
      </c>
      <c r="Q235" s="7"/>
    </row>
    <row r="236" spans="1:17" s="8" customFormat="1" ht="25.5" customHeight="1" thickBot="1">
      <c r="A236" s="216"/>
      <c r="B236" s="716"/>
      <c r="C236" s="28" t="s">
        <v>115</v>
      </c>
      <c r="D236" s="243">
        <v>14008</v>
      </c>
      <c r="E236" s="244">
        <v>0</v>
      </c>
      <c r="F236" s="244">
        <v>0</v>
      </c>
      <c r="G236" s="244">
        <v>0</v>
      </c>
      <c r="H236" s="244">
        <v>0</v>
      </c>
      <c r="I236" s="244">
        <v>0</v>
      </c>
      <c r="J236" s="244">
        <v>5630</v>
      </c>
      <c r="K236" s="244">
        <v>3400</v>
      </c>
      <c r="L236" s="244">
        <v>0</v>
      </c>
      <c r="M236" s="244">
        <v>0</v>
      </c>
      <c r="N236" s="244">
        <v>1893</v>
      </c>
      <c r="O236" s="244">
        <v>3085</v>
      </c>
      <c r="P236" s="245">
        <v>0</v>
      </c>
      <c r="Q236" s="7"/>
    </row>
    <row r="237" spans="1:17" s="4" customFormat="1" ht="51" customHeight="1" thickBot="1">
      <c r="A237" s="230" t="s">
        <v>0</v>
      </c>
      <c r="B237" s="231" t="s">
        <v>1</v>
      </c>
      <c r="C237" s="232" t="s">
        <v>87</v>
      </c>
      <c r="D237" s="231" t="s">
        <v>2</v>
      </c>
      <c r="E237" s="233" t="s">
        <v>42</v>
      </c>
      <c r="F237" s="231" t="s">
        <v>43</v>
      </c>
      <c r="G237" s="231" t="s">
        <v>44</v>
      </c>
      <c r="H237" s="231" t="s">
        <v>45</v>
      </c>
      <c r="I237" s="231" t="s">
        <v>46</v>
      </c>
      <c r="J237" s="231" t="s">
        <v>47</v>
      </c>
      <c r="K237" s="231" t="s">
        <v>48</v>
      </c>
      <c r="L237" s="231" t="s">
        <v>49</v>
      </c>
      <c r="M237" s="231" t="s">
        <v>50</v>
      </c>
      <c r="N237" s="231" t="s">
        <v>51</v>
      </c>
      <c r="O237" s="231" t="s">
        <v>52</v>
      </c>
      <c r="P237" s="234" t="s">
        <v>53</v>
      </c>
      <c r="Q237" s="3"/>
    </row>
    <row r="238" spans="1:17" s="6" customFormat="1" ht="33.75" customHeight="1">
      <c r="A238" s="704">
        <v>853</v>
      </c>
      <c r="B238" s="156"/>
      <c r="C238" s="157" t="s">
        <v>34</v>
      </c>
      <c r="D238" s="158">
        <f>SUM(D239,D242,D246)</f>
        <v>1939774</v>
      </c>
      <c r="E238" s="158">
        <f aca="true" t="shared" si="66" ref="E238:P238">SUM(E239,E242,E246)</f>
        <v>217534</v>
      </c>
      <c r="F238" s="158">
        <f t="shared" si="66"/>
        <v>217874</v>
      </c>
      <c r="G238" s="158">
        <f t="shared" si="66"/>
        <v>169472</v>
      </c>
      <c r="H238" s="158">
        <f t="shared" si="66"/>
        <v>137855</v>
      </c>
      <c r="I238" s="158">
        <f t="shared" si="66"/>
        <v>171672</v>
      </c>
      <c r="J238" s="158">
        <f t="shared" si="66"/>
        <v>137855</v>
      </c>
      <c r="K238" s="158">
        <f t="shared" si="66"/>
        <v>137855</v>
      </c>
      <c r="L238" s="158">
        <f t="shared" si="66"/>
        <v>137855</v>
      </c>
      <c r="M238" s="158">
        <f t="shared" si="66"/>
        <v>149128</v>
      </c>
      <c r="N238" s="158">
        <f t="shared" si="66"/>
        <v>137855</v>
      </c>
      <c r="O238" s="158">
        <f t="shared" si="66"/>
        <v>137855</v>
      </c>
      <c r="P238" s="169">
        <f t="shared" si="66"/>
        <v>138004</v>
      </c>
      <c r="Q238" s="5"/>
    </row>
    <row r="239" spans="1:17" s="8" customFormat="1" ht="32.25" customHeight="1">
      <c r="A239" s="705"/>
      <c r="B239" s="707">
        <v>85311</v>
      </c>
      <c r="C239" s="9" t="s">
        <v>181</v>
      </c>
      <c r="D239" s="22">
        <v>48960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7"/>
      <c r="Q239" s="7"/>
    </row>
    <row r="240" spans="1:17" s="8" customFormat="1" ht="15.75" customHeight="1">
      <c r="A240" s="705"/>
      <c r="B240" s="712"/>
      <c r="C240" s="53" t="s">
        <v>92</v>
      </c>
      <c r="D240" s="63">
        <v>48960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7"/>
      <c r="Q240" s="7"/>
    </row>
    <row r="241" spans="1:17" s="8" customFormat="1" ht="14.25" customHeight="1">
      <c r="A241" s="705"/>
      <c r="B241" s="712"/>
      <c r="C241" s="53" t="s">
        <v>182</v>
      </c>
      <c r="D241" s="63">
        <v>48960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7"/>
      <c r="Q241" s="7"/>
    </row>
    <row r="242" spans="1:17" s="8" customFormat="1" ht="32.25" customHeight="1">
      <c r="A242" s="705"/>
      <c r="B242" s="707">
        <v>85321</v>
      </c>
      <c r="C242" s="9" t="s">
        <v>82</v>
      </c>
      <c r="D242" s="22">
        <f>SUM(E242:P242)</f>
        <v>30000</v>
      </c>
      <c r="E242" s="16">
        <f>SUM(E243)</f>
        <v>5000</v>
      </c>
      <c r="F242" s="16">
        <f aca="true" t="shared" si="67" ref="F242:P242">SUM(F243)</f>
        <v>0</v>
      </c>
      <c r="G242" s="16">
        <f t="shared" si="67"/>
        <v>2500</v>
      </c>
      <c r="H242" s="16">
        <f t="shared" si="67"/>
        <v>2500</v>
      </c>
      <c r="I242" s="16">
        <f t="shared" si="67"/>
        <v>2500</v>
      </c>
      <c r="J242" s="16">
        <f t="shared" si="67"/>
        <v>2500</v>
      </c>
      <c r="K242" s="16">
        <f t="shared" si="67"/>
        <v>2500</v>
      </c>
      <c r="L242" s="16">
        <f t="shared" si="67"/>
        <v>2500</v>
      </c>
      <c r="M242" s="16">
        <f t="shared" si="67"/>
        <v>2500</v>
      </c>
      <c r="N242" s="16">
        <f t="shared" si="67"/>
        <v>2500</v>
      </c>
      <c r="O242" s="16">
        <f t="shared" si="67"/>
        <v>2500</v>
      </c>
      <c r="P242" s="17">
        <f t="shared" si="67"/>
        <v>2500</v>
      </c>
      <c r="Q242" s="7"/>
    </row>
    <row r="243" spans="1:17" s="8" customFormat="1" ht="15.75" customHeight="1">
      <c r="A243" s="705"/>
      <c r="B243" s="712"/>
      <c r="C243" s="53" t="s">
        <v>92</v>
      </c>
      <c r="D243" s="63">
        <v>30000</v>
      </c>
      <c r="E243" s="55">
        <f>SUM(E244)</f>
        <v>5000</v>
      </c>
      <c r="F243" s="55">
        <f aca="true" t="shared" si="68" ref="F243:P244">SUM(F244)</f>
        <v>0</v>
      </c>
      <c r="G243" s="55">
        <f t="shared" si="68"/>
        <v>2500</v>
      </c>
      <c r="H243" s="55">
        <f t="shared" si="68"/>
        <v>2500</v>
      </c>
      <c r="I243" s="55">
        <f t="shared" si="68"/>
        <v>2500</v>
      </c>
      <c r="J243" s="55">
        <f t="shared" si="68"/>
        <v>2500</v>
      </c>
      <c r="K243" s="55">
        <f t="shared" si="68"/>
        <v>2500</v>
      </c>
      <c r="L243" s="55">
        <f t="shared" si="68"/>
        <v>2500</v>
      </c>
      <c r="M243" s="55">
        <f t="shared" si="68"/>
        <v>2500</v>
      </c>
      <c r="N243" s="55">
        <f t="shared" si="68"/>
        <v>2500</v>
      </c>
      <c r="O243" s="55">
        <f t="shared" si="68"/>
        <v>2500</v>
      </c>
      <c r="P243" s="122">
        <f t="shared" si="68"/>
        <v>2500</v>
      </c>
      <c r="Q243" s="7"/>
    </row>
    <row r="244" spans="1:17" s="8" customFormat="1" ht="17.25" customHeight="1">
      <c r="A244" s="705"/>
      <c r="B244" s="712"/>
      <c r="C244" s="91" t="s">
        <v>99</v>
      </c>
      <c r="D244" s="61">
        <v>30000</v>
      </c>
      <c r="E244" s="57">
        <f>SUM(E245)</f>
        <v>5000</v>
      </c>
      <c r="F244" s="57">
        <f t="shared" si="68"/>
        <v>0</v>
      </c>
      <c r="G244" s="57">
        <f t="shared" si="68"/>
        <v>2500</v>
      </c>
      <c r="H244" s="57">
        <f t="shared" si="68"/>
        <v>2500</v>
      </c>
      <c r="I244" s="57">
        <f t="shared" si="68"/>
        <v>2500</v>
      </c>
      <c r="J244" s="57">
        <f t="shared" si="68"/>
        <v>2500</v>
      </c>
      <c r="K244" s="57">
        <f t="shared" si="68"/>
        <v>2500</v>
      </c>
      <c r="L244" s="57">
        <f t="shared" si="68"/>
        <v>2500</v>
      </c>
      <c r="M244" s="57">
        <f t="shared" si="68"/>
        <v>2500</v>
      </c>
      <c r="N244" s="57">
        <f t="shared" si="68"/>
        <v>2500</v>
      </c>
      <c r="O244" s="57">
        <f t="shared" si="68"/>
        <v>2500</v>
      </c>
      <c r="P244" s="133">
        <f t="shared" si="68"/>
        <v>2500</v>
      </c>
      <c r="Q244" s="7"/>
    </row>
    <row r="245" spans="1:17" s="8" customFormat="1" ht="20.25" customHeight="1">
      <c r="A245" s="705"/>
      <c r="B245" s="712"/>
      <c r="C245" s="53" t="s">
        <v>142</v>
      </c>
      <c r="D245" s="63">
        <v>30000</v>
      </c>
      <c r="E245" s="55">
        <v>5000</v>
      </c>
      <c r="F245" s="55">
        <v>0</v>
      </c>
      <c r="G245" s="55">
        <v>2500</v>
      </c>
      <c r="H245" s="55">
        <v>2500</v>
      </c>
      <c r="I245" s="55">
        <v>2500</v>
      </c>
      <c r="J245" s="55">
        <v>2500</v>
      </c>
      <c r="K245" s="55">
        <v>2500</v>
      </c>
      <c r="L245" s="55">
        <v>2500</v>
      </c>
      <c r="M245" s="55">
        <v>2500</v>
      </c>
      <c r="N245" s="55">
        <v>2500</v>
      </c>
      <c r="O245" s="55">
        <v>2500</v>
      </c>
      <c r="P245" s="122">
        <v>2500</v>
      </c>
      <c r="Q245" s="7"/>
    </row>
    <row r="246" spans="1:17" s="8" customFormat="1" ht="18" customHeight="1">
      <c r="A246" s="705"/>
      <c r="B246" s="707">
        <v>85333</v>
      </c>
      <c r="C246" s="9" t="s">
        <v>169</v>
      </c>
      <c r="D246" s="22">
        <v>1860814</v>
      </c>
      <c r="E246" s="16">
        <v>212534</v>
      </c>
      <c r="F246" s="16">
        <v>217874</v>
      </c>
      <c r="G246" s="16">
        <v>166972</v>
      </c>
      <c r="H246" s="16">
        <v>135355</v>
      </c>
      <c r="I246" s="16">
        <v>169172</v>
      </c>
      <c r="J246" s="16">
        <v>135355</v>
      </c>
      <c r="K246" s="16">
        <v>135355</v>
      </c>
      <c r="L246" s="16">
        <v>135355</v>
      </c>
      <c r="M246" s="16">
        <v>146628</v>
      </c>
      <c r="N246" s="16">
        <v>135355</v>
      </c>
      <c r="O246" s="16">
        <v>135355</v>
      </c>
      <c r="P246" s="17">
        <v>135504</v>
      </c>
      <c r="Q246" s="7"/>
    </row>
    <row r="247" spans="1:17" s="8" customFormat="1" ht="15" customHeight="1">
      <c r="A247" s="705"/>
      <c r="B247" s="712"/>
      <c r="C247" s="81" t="s">
        <v>145</v>
      </c>
      <c r="D247" s="59">
        <v>1860814</v>
      </c>
      <c r="E247" s="55">
        <v>212534</v>
      </c>
      <c r="F247" s="55">
        <v>217874</v>
      </c>
      <c r="G247" s="55">
        <v>166972</v>
      </c>
      <c r="H247" s="55">
        <v>135355</v>
      </c>
      <c r="I247" s="55">
        <v>169172</v>
      </c>
      <c r="J247" s="55">
        <v>135355</v>
      </c>
      <c r="K247" s="55">
        <v>135355</v>
      </c>
      <c r="L247" s="55">
        <v>135355</v>
      </c>
      <c r="M247" s="55">
        <v>146628</v>
      </c>
      <c r="N247" s="55">
        <v>135355</v>
      </c>
      <c r="O247" s="55">
        <v>135355</v>
      </c>
      <c r="P247" s="122">
        <v>135504</v>
      </c>
      <c r="Q247" s="7"/>
    </row>
    <row r="248" spans="1:17" s="8" customFormat="1" ht="21.75" customHeight="1">
      <c r="A248" s="705"/>
      <c r="B248" s="712"/>
      <c r="C248" s="91" t="s">
        <v>99</v>
      </c>
      <c r="D248" s="75">
        <v>1860814</v>
      </c>
      <c r="E248" s="57">
        <v>212534</v>
      </c>
      <c r="F248" s="57">
        <v>217874</v>
      </c>
      <c r="G248" s="57">
        <v>166972</v>
      </c>
      <c r="H248" s="57">
        <v>135355</v>
      </c>
      <c r="I248" s="57">
        <v>169172</v>
      </c>
      <c r="J248" s="57">
        <v>135355</v>
      </c>
      <c r="K248" s="57">
        <v>135355</v>
      </c>
      <c r="L248" s="57">
        <v>135355</v>
      </c>
      <c r="M248" s="57">
        <v>146628</v>
      </c>
      <c r="N248" s="57">
        <v>135355</v>
      </c>
      <c r="O248" s="57">
        <v>135355</v>
      </c>
      <c r="P248" s="133">
        <v>135504</v>
      </c>
      <c r="Q248" s="7"/>
    </row>
    <row r="249" spans="1:17" s="8" customFormat="1" ht="21" customHeight="1" thickBot="1">
      <c r="A249" s="706"/>
      <c r="B249" s="713"/>
      <c r="C249" s="197" t="s">
        <v>115</v>
      </c>
      <c r="D249" s="217">
        <v>1536569</v>
      </c>
      <c r="E249" s="180">
        <v>179230</v>
      </c>
      <c r="F249" s="180">
        <v>177488</v>
      </c>
      <c r="G249" s="180">
        <v>126590</v>
      </c>
      <c r="H249" s="180">
        <v>117013</v>
      </c>
      <c r="I249" s="180">
        <v>117013</v>
      </c>
      <c r="J249" s="180">
        <v>117013</v>
      </c>
      <c r="K249" s="180">
        <v>117013</v>
      </c>
      <c r="L249" s="180">
        <v>117013</v>
      </c>
      <c r="M249" s="180">
        <v>117013</v>
      </c>
      <c r="N249" s="180">
        <v>117013</v>
      </c>
      <c r="O249" s="180">
        <v>117013</v>
      </c>
      <c r="P249" s="181">
        <v>117157</v>
      </c>
      <c r="Q249" s="7"/>
    </row>
    <row r="250" spans="1:17" s="6" customFormat="1" ht="33" customHeight="1">
      <c r="A250" s="714">
        <v>854</v>
      </c>
      <c r="B250" s="156"/>
      <c r="C250" s="157" t="s">
        <v>35</v>
      </c>
      <c r="D250" s="158">
        <f aca="true" t="shared" si="69" ref="D250:P250">SUM(D251,D266,D270,D278,D298,D301)</f>
        <v>3557795</v>
      </c>
      <c r="E250" s="158">
        <f t="shared" si="69"/>
        <v>221124</v>
      </c>
      <c r="F250" s="158">
        <f t="shared" si="69"/>
        <v>504020</v>
      </c>
      <c r="G250" s="158">
        <f t="shared" si="69"/>
        <v>472845</v>
      </c>
      <c r="H250" s="158">
        <f t="shared" si="69"/>
        <v>376440</v>
      </c>
      <c r="I250" s="158">
        <f t="shared" si="69"/>
        <v>369984</v>
      </c>
      <c r="J250" s="158">
        <f t="shared" si="69"/>
        <v>319519</v>
      </c>
      <c r="K250" s="158">
        <f t="shared" si="69"/>
        <v>201013</v>
      </c>
      <c r="L250" s="158">
        <f t="shared" si="69"/>
        <v>213729</v>
      </c>
      <c r="M250" s="158">
        <f t="shared" si="69"/>
        <v>238446</v>
      </c>
      <c r="N250" s="158">
        <f t="shared" si="69"/>
        <v>209985</v>
      </c>
      <c r="O250" s="158">
        <f t="shared" si="69"/>
        <v>207697</v>
      </c>
      <c r="P250" s="169">
        <f t="shared" si="69"/>
        <v>222993</v>
      </c>
      <c r="Q250" s="5"/>
    </row>
    <row r="251" spans="1:17" s="8" customFormat="1" ht="59.25" customHeight="1">
      <c r="A251" s="699"/>
      <c r="B251" s="707">
        <v>85406</v>
      </c>
      <c r="C251" s="9" t="s">
        <v>36</v>
      </c>
      <c r="D251" s="22">
        <f>SUM(D252,D257,D260,D263)</f>
        <v>1169040</v>
      </c>
      <c r="E251" s="22">
        <f aca="true" t="shared" si="70" ref="E251:P251">SUM(E252,E257,E260,E263)</f>
        <v>84940</v>
      </c>
      <c r="F251" s="22">
        <f t="shared" si="70"/>
        <v>128798</v>
      </c>
      <c r="G251" s="22">
        <f t="shared" si="70"/>
        <v>107063</v>
      </c>
      <c r="H251" s="22">
        <f t="shared" si="70"/>
        <v>132817</v>
      </c>
      <c r="I251" s="22">
        <f t="shared" si="70"/>
        <v>106314</v>
      </c>
      <c r="J251" s="22">
        <f t="shared" si="70"/>
        <v>82323</v>
      </c>
      <c r="K251" s="22">
        <f t="shared" si="70"/>
        <v>80163</v>
      </c>
      <c r="L251" s="22">
        <f t="shared" si="70"/>
        <v>80553</v>
      </c>
      <c r="M251" s="22">
        <f t="shared" si="70"/>
        <v>94711</v>
      </c>
      <c r="N251" s="22">
        <f t="shared" si="70"/>
        <v>85804</v>
      </c>
      <c r="O251" s="22">
        <f t="shared" si="70"/>
        <v>85562</v>
      </c>
      <c r="P251" s="51">
        <f t="shared" si="70"/>
        <v>99992</v>
      </c>
      <c r="Q251" s="7"/>
    </row>
    <row r="252" spans="1:17" s="20" customFormat="1" ht="18.75" customHeight="1">
      <c r="A252" s="699"/>
      <c r="B252" s="707"/>
      <c r="C252" s="110" t="s">
        <v>143</v>
      </c>
      <c r="D252" s="111">
        <f>SUM(D253,D255)</f>
        <v>71800</v>
      </c>
      <c r="E252" s="111">
        <f aca="true" t="shared" si="71" ref="E252:P252">SUM(E253,E255)</f>
        <v>3632</v>
      </c>
      <c r="F252" s="112">
        <f t="shared" si="71"/>
        <v>0</v>
      </c>
      <c r="G252" s="111">
        <f t="shared" si="71"/>
        <v>1817</v>
      </c>
      <c r="H252" s="111">
        <f t="shared" si="71"/>
        <v>51817</v>
      </c>
      <c r="I252" s="111">
        <f t="shared" si="71"/>
        <v>1817</v>
      </c>
      <c r="J252" s="111">
        <f t="shared" si="71"/>
        <v>1817</v>
      </c>
      <c r="K252" s="111">
        <f t="shared" si="71"/>
        <v>1817</v>
      </c>
      <c r="L252" s="111">
        <f t="shared" si="71"/>
        <v>1817</v>
      </c>
      <c r="M252" s="111">
        <f t="shared" si="71"/>
        <v>1817</v>
      </c>
      <c r="N252" s="111">
        <f t="shared" si="71"/>
        <v>1817</v>
      </c>
      <c r="O252" s="111">
        <f t="shared" si="71"/>
        <v>1817</v>
      </c>
      <c r="P252" s="143">
        <f t="shared" si="71"/>
        <v>1815</v>
      </c>
      <c r="Q252" s="19"/>
    </row>
    <row r="253" spans="1:17" s="8" customFormat="1" ht="17.25" customHeight="1">
      <c r="A253" s="699"/>
      <c r="B253" s="707"/>
      <c r="C253" s="53" t="s">
        <v>86</v>
      </c>
      <c r="D253" s="61">
        <v>21800</v>
      </c>
      <c r="E253" s="64">
        <f>SUM(E254)</f>
        <v>3632</v>
      </c>
      <c r="F253" s="64">
        <f aca="true" t="shared" si="72" ref="F253:P253">SUM(F254)</f>
        <v>0</v>
      </c>
      <c r="G253" s="64">
        <f t="shared" si="72"/>
        <v>1817</v>
      </c>
      <c r="H253" s="64">
        <f t="shared" si="72"/>
        <v>1817</v>
      </c>
      <c r="I253" s="64">
        <f t="shared" si="72"/>
        <v>1817</v>
      </c>
      <c r="J253" s="64">
        <f t="shared" si="72"/>
        <v>1817</v>
      </c>
      <c r="K253" s="64">
        <f t="shared" si="72"/>
        <v>1817</v>
      </c>
      <c r="L253" s="64">
        <f t="shared" si="72"/>
        <v>1817</v>
      </c>
      <c r="M253" s="64">
        <f t="shared" si="72"/>
        <v>1817</v>
      </c>
      <c r="N253" s="64">
        <f t="shared" si="72"/>
        <v>1817</v>
      </c>
      <c r="O253" s="64">
        <f t="shared" si="72"/>
        <v>1817</v>
      </c>
      <c r="P253" s="126">
        <f t="shared" si="72"/>
        <v>1815</v>
      </c>
      <c r="Q253" s="7"/>
    </row>
    <row r="254" spans="1:17" s="8" customFormat="1" ht="14.25" customHeight="1">
      <c r="A254" s="699"/>
      <c r="B254" s="707"/>
      <c r="C254" s="53" t="s">
        <v>142</v>
      </c>
      <c r="D254" s="63">
        <v>21800</v>
      </c>
      <c r="E254" s="29">
        <v>3632</v>
      </c>
      <c r="F254" s="29">
        <v>0</v>
      </c>
      <c r="G254" s="29">
        <v>1817</v>
      </c>
      <c r="H254" s="29">
        <v>1817</v>
      </c>
      <c r="I254" s="29">
        <v>1817</v>
      </c>
      <c r="J254" s="29">
        <v>1817</v>
      </c>
      <c r="K254" s="29">
        <v>1817</v>
      </c>
      <c r="L254" s="29">
        <v>1817</v>
      </c>
      <c r="M254" s="29">
        <v>1817</v>
      </c>
      <c r="N254" s="29">
        <v>1817</v>
      </c>
      <c r="O254" s="29">
        <v>1817</v>
      </c>
      <c r="P254" s="125">
        <v>1815</v>
      </c>
      <c r="Q254" s="7"/>
    </row>
    <row r="255" spans="1:17" s="8" customFormat="1" ht="18.75" customHeight="1">
      <c r="A255" s="699"/>
      <c r="B255" s="707"/>
      <c r="C255" s="53" t="s">
        <v>59</v>
      </c>
      <c r="D255" s="80">
        <v>50000</v>
      </c>
      <c r="E255" s="64">
        <v>0</v>
      </c>
      <c r="F255" s="64">
        <v>0</v>
      </c>
      <c r="G255" s="64">
        <v>0</v>
      </c>
      <c r="H255" s="64">
        <v>50000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126">
        <v>0</v>
      </c>
      <c r="Q255" s="7"/>
    </row>
    <row r="256" spans="1:17" s="8" customFormat="1" ht="14.25" customHeight="1">
      <c r="A256" s="699"/>
      <c r="B256" s="707"/>
      <c r="C256" s="53" t="s">
        <v>187</v>
      </c>
      <c r="D256" s="63">
        <v>50000</v>
      </c>
      <c r="E256" s="29">
        <v>0</v>
      </c>
      <c r="F256" s="29">
        <v>0</v>
      </c>
      <c r="G256" s="29">
        <v>0</v>
      </c>
      <c r="H256" s="29">
        <v>50000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125">
        <v>0</v>
      </c>
      <c r="Q256" s="7"/>
    </row>
    <row r="257" spans="1:17" s="20" customFormat="1" ht="31.5" customHeight="1">
      <c r="A257" s="699"/>
      <c r="B257" s="707"/>
      <c r="C257" s="113" t="s">
        <v>161</v>
      </c>
      <c r="D257" s="111">
        <v>320000</v>
      </c>
      <c r="E257" s="114">
        <v>25235</v>
      </c>
      <c r="F257" s="114">
        <v>44063</v>
      </c>
      <c r="G257" s="114">
        <v>23946</v>
      </c>
      <c r="H257" s="114">
        <v>23100</v>
      </c>
      <c r="I257" s="114">
        <v>34197</v>
      </c>
      <c r="J257" s="114">
        <v>24106</v>
      </c>
      <c r="K257" s="114">
        <v>23446</v>
      </c>
      <c r="L257" s="114">
        <v>23836</v>
      </c>
      <c r="M257" s="114">
        <v>28994</v>
      </c>
      <c r="N257" s="114">
        <v>23587</v>
      </c>
      <c r="O257" s="114">
        <v>22745</v>
      </c>
      <c r="P257" s="144">
        <v>22745</v>
      </c>
      <c r="Q257" s="19"/>
    </row>
    <row r="258" spans="1:17" s="8" customFormat="1" ht="16.5" customHeight="1">
      <c r="A258" s="699"/>
      <c r="B258" s="707"/>
      <c r="C258" s="91" t="s">
        <v>99</v>
      </c>
      <c r="D258" s="93">
        <v>320000</v>
      </c>
      <c r="E258" s="64">
        <v>25235</v>
      </c>
      <c r="F258" s="64">
        <v>44063</v>
      </c>
      <c r="G258" s="64">
        <v>23946</v>
      </c>
      <c r="H258" s="64">
        <v>23100</v>
      </c>
      <c r="I258" s="64">
        <v>34197</v>
      </c>
      <c r="J258" s="64">
        <v>24106</v>
      </c>
      <c r="K258" s="64">
        <v>23446</v>
      </c>
      <c r="L258" s="64">
        <v>23836</v>
      </c>
      <c r="M258" s="64">
        <v>28994</v>
      </c>
      <c r="N258" s="64">
        <v>23587</v>
      </c>
      <c r="O258" s="64">
        <v>22745</v>
      </c>
      <c r="P258" s="126">
        <v>22745</v>
      </c>
      <c r="Q258" s="7"/>
    </row>
    <row r="259" spans="1:17" s="8" customFormat="1" ht="17.25" customHeight="1">
      <c r="A259" s="699"/>
      <c r="B259" s="707"/>
      <c r="C259" s="81" t="s">
        <v>115</v>
      </c>
      <c r="D259" s="92">
        <v>292566</v>
      </c>
      <c r="E259" s="29">
        <v>24637</v>
      </c>
      <c r="F259" s="29">
        <v>42363</v>
      </c>
      <c r="G259" s="29">
        <v>22746</v>
      </c>
      <c r="H259" s="29">
        <v>21800</v>
      </c>
      <c r="I259" s="29">
        <v>21801</v>
      </c>
      <c r="J259" s="29">
        <v>22746</v>
      </c>
      <c r="K259" s="29">
        <v>22746</v>
      </c>
      <c r="L259" s="29">
        <v>22746</v>
      </c>
      <c r="M259" s="29">
        <v>22746</v>
      </c>
      <c r="N259" s="29">
        <v>22745</v>
      </c>
      <c r="O259" s="29">
        <v>22745</v>
      </c>
      <c r="P259" s="125">
        <v>22745</v>
      </c>
      <c r="Q259" s="7"/>
    </row>
    <row r="260" spans="1:17" s="20" customFormat="1" ht="36" customHeight="1">
      <c r="A260" s="699"/>
      <c r="B260" s="707"/>
      <c r="C260" s="110" t="s">
        <v>162</v>
      </c>
      <c r="D260" s="111">
        <v>436716</v>
      </c>
      <c r="E260" s="115">
        <v>31273</v>
      </c>
      <c r="F260" s="115">
        <v>47435</v>
      </c>
      <c r="G260" s="115">
        <v>45200</v>
      </c>
      <c r="H260" s="115">
        <v>31700</v>
      </c>
      <c r="I260" s="115">
        <v>35200</v>
      </c>
      <c r="J260" s="115">
        <v>30600</v>
      </c>
      <c r="K260" s="115">
        <v>30600</v>
      </c>
      <c r="L260" s="115">
        <v>30600</v>
      </c>
      <c r="M260" s="115">
        <v>36300</v>
      </c>
      <c r="N260" s="115">
        <v>35500</v>
      </c>
      <c r="O260" s="115">
        <v>35800</v>
      </c>
      <c r="P260" s="145">
        <v>46508</v>
      </c>
      <c r="Q260" s="19"/>
    </row>
    <row r="261" spans="1:17" s="20" customFormat="1" ht="20.25" customHeight="1">
      <c r="A261" s="699"/>
      <c r="B261" s="707"/>
      <c r="C261" s="110" t="s">
        <v>99</v>
      </c>
      <c r="D261" s="116">
        <v>436716</v>
      </c>
      <c r="E261" s="117">
        <v>31273</v>
      </c>
      <c r="F261" s="117">
        <v>47435</v>
      </c>
      <c r="G261" s="117">
        <v>45200</v>
      </c>
      <c r="H261" s="117">
        <v>31700</v>
      </c>
      <c r="I261" s="117">
        <v>35200</v>
      </c>
      <c r="J261" s="117">
        <v>30600</v>
      </c>
      <c r="K261" s="117">
        <v>30600</v>
      </c>
      <c r="L261" s="117">
        <v>30600</v>
      </c>
      <c r="M261" s="117">
        <v>36300</v>
      </c>
      <c r="N261" s="117">
        <v>35500</v>
      </c>
      <c r="O261" s="117">
        <v>35800</v>
      </c>
      <c r="P261" s="146">
        <v>46508</v>
      </c>
      <c r="Q261" s="19"/>
    </row>
    <row r="262" spans="1:17" s="20" customFormat="1" ht="19.5" customHeight="1">
      <c r="A262" s="699"/>
      <c r="B262" s="707"/>
      <c r="C262" s="113" t="s">
        <v>115</v>
      </c>
      <c r="D262" s="111">
        <v>392185</v>
      </c>
      <c r="E262" s="118">
        <v>28503</v>
      </c>
      <c r="F262" s="118">
        <v>43006</v>
      </c>
      <c r="G262" s="118">
        <v>43756</v>
      </c>
      <c r="H262" s="118">
        <v>28620</v>
      </c>
      <c r="I262" s="118">
        <v>31532</v>
      </c>
      <c r="J262" s="118">
        <v>28303</v>
      </c>
      <c r="K262" s="118">
        <v>28620</v>
      </c>
      <c r="L262" s="118">
        <v>28620</v>
      </c>
      <c r="M262" s="118">
        <v>29904</v>
      </c>
      <c r="N262" s="118">
        <v>30248</v>
      </c>
      <c r="O262" s="118">
        <v>30157</v>
      </c>
      <c r="P262" s="147">
        <v>40916</v>
      </c>
      <c r="Q262" s="19"/>
    </row>
    <row r="263" spans="1:17" s="20" customFormat="1" ht="36" customHeight="1">
      <c r="A263" s="699"/>
      <c r="B263" s="707"/>
      <c r="C263" s="113" t="s">
        <v>163</v>
      </c>
      <c r="D263" s="111">
        <v>340524</v>
      </c>
      <c r="E263" s="114">
        <v>24800</v>
      </c>
      <c r="F263" s="114">
        <v>37300</v>
      </c>
      <c r="G263" s="114">
        <v>36100</v>
      </c>
      <c r="H263" s="114">
        <v>26200</v>
      </c>
      <c r="I263" s="114">
        <v>35100</v>
      </c>
      <c r="J263" s="114">
        <v>25800</v>
      </c>
      <c r="K263" s="114">
        <v>24300</v>
      </c>
      <c r="L263" s="114">
        <v>24300</v>
      </c>
      <c r="M263" s="114">
        <v>27600</v>
      </c>
      <c r="N263" s="114">
        <v>24900</v>
      </c>
      <c r="O263" s="114">
        <v>25200</v>
      </c>
      <c r="P263" s="144">
        <v>28924</v>
      </c>
      <c r="Q263" s="19"/>
    </row>
    <row r="264" spans="1:17" s="8" customFormat="1" ht="17.25" customHeight="1">
      <c r="A264" s="699"/>
      <c r="B264" s="707"/>
      <c r="C264" s="91" t="s">
        <v>99</v>
      </c>
      <c r="D264" s="93">
        <v>340524</v>
      </c>
      <c r="E264" s="64">
        <v>24800</v>
      </c>
      <c r="F264" s="64">
        <v>37300</v>
      </c>
      <c r="G264" s="64">
        <v>36100</v>
      </c>
      <c r="H264" s="64">
        <v>26200</v>
      </c>
      <c r="I264" s="64">
        <v>35100</v>
      </c>
      <c r="J264" s="64">
        <v>25800</v>
      </c>
      <c r="K264" s="64">
        <v>24300</v>
      </c>
      <c r="L264" s="64">
        <v>24300</v>
      </c>
      <c r="M264" s="64">
        <v>27600</v>
      </c>
      <c r="N264" s="64">
        <v>24900</v>
      </c>
      <c r="O264" s="64">
        <v>25200</v>
      </c>
      <c r="P264" s="126">
        <v>28924</v>
      </c>
      <c r="Q264" s="7"/>
    </row>
    <row r="265" spans="1:17" s="8" customFormat="1" ht="16.5" customHeight="1">
      <c r="A265" s="699"/>
      <c r="B265" s="707"/>
      <c r="C265" s="81" t="s">
        <v>115</v>
      </c>
      <c r="D265" s="92">
        <v>308884</v>
      </c>
      <c r="E265" s="29">
        <v>23282</v>
      </c>
      <c r="F265" s="77">
        <v>35800</v>
      </c>
      <c r="G265" s="29">
        <v>34200</v>
      </c>
      <c r="H265" s="29">
        <v>23800</v>
      </c>
      <c r="I265" s="29">
        <v>23800</v>
      </c>
      <c r="J265" s="29">
        <v>23500</v>
      </c>
      <c r="K265" s="29">
        <v>23300</v>
      </c>
      <c r="L265" s="29">
        <v>23300</v>
      </c>
      <c r="M265" s="29">
        <v>23600</v>
      </c>
      <c r="N265" s="29">
        <v>23600</v>
      </c>
      <c r="O265" s="29">
        <v>23600</v>
      </c>
      <c r="P265" s="125">
        <v>27102</v>
      </c>
      <c r="Q265" s="7"/>
    </row>
    <row r="266" spans="1:17" s="8" customFormat="1" ht="39" customHeight="1">
      <c r="A266" s="699"/>
      <c r="B266" s="716">
        <v>85407</v>
      </c>
      <c r="C266" s="9" t="s">
        <v>37</v>
      </c>
      <c r="D266" s="22">
        <v>553150</v>
      </c>
      <c r="E266" s="13">
        <v>44962</v>
      </c>
      <c r="F266" s="13">
        <v>95714</v>
      </c>
      <c r="G266" s="13">
        <v>49143</v>
      </c>
      <c r="H266" s="13">
        <v>37100</v>
      </c>
      <c r="I266" s="13">
        <v>38000</v>
      </c>
      <c r="J266" s="13">
        <v>37100</v>
      </c>
      <c r="K266" s="13">
        <v>37100</v>
      </c>
      <c r="L266" s="13">
        <v>48100</v>
      </c>
      <c r="M266" s="13">
        <v>37486</v>
      </c>
      <c r="N266" s="13">
        <v>40946</v>
      </c>
      <c r="O266" s="13">
        <v>38699</v>
      </c>
      <c r="P266" s="14">
        <v>48800</v>
      </c>
      <c r="Q266" s="7"/>
    </row>
    <row r="267" spans="1:17" s="8" customFormat="1" ht="27.75" customHeight="1">
      <c r="A267" s="699"/>
      <c r="B267" s="718"/>
      <c r="C267" s="81" t="s">
        <v>166</v>
      </c>
      <c r="D267" s="59">
        <v>553150</v>
      </c>
      <c r="E267" s="29">
        <v>44962</v>
      </c>
      <c r="F267" s="29">
        <v>95714</v>
      </c>
      <c r="G267" s="29">
        <v>49143</v>
      </c>
      <c r="H267" s="29">
        <v>37100</v>
      </c>
      <c r="I267" s="29">
        <v>38000</v>
      </c>
      <c r="J267" s="29">
        <v>37100</v>
      </c>
      <c r="K267" s="29">
        <v>37100</v>
      </c>
      <c r="L267" s="29">
        <v>48100</v>
      </c>
      <c r="M267" s="29">
        <v>37486</v>
      </c>
      <c r="N267" s="29">
        <v>40946</v>
      </c>
      <c r="O267" s="29">
        <v>38699</v>
      </c>
      <c r="P267" s="125">
        <v>48800</v>
      </c>
      <c r="Q267" s="7"/>
    </row>
    <row r="268" spans="1:17" s="8" customFormat="1" ht="18" customHeight="1">
      <c r="A268" s="699"/>
      <c r="B268" s="718"/>
      <c r="C268" s="91" t="s">
        <v>167</v>
      </c>
      <c r="D268" s="75">
        <v>553150</v>
      </c>
      <c r="E268" s="64">
        <v>44962</v>
      </c>
      <c r="F268" s="64">
        <v>95714</v>
      </c>
      <c r="G268" s="64">
        <v>49143</v>
      </c>
      <c r="H268" s="64">
        <v>37100</v>
      </c>
      <c r="I268" s="64">
        <v>38000</v>
      </c>
      <c r="J268" s="64">
        <v>37100</v>
      </c>
      <c r="K268" s="64">
        <v>37100</v>
      </c>
      <c r="L268" s="64">
        <v>48100</v>
      </c>
      <c r="M268" s="64">
        <v>37486</v>
      </c>
      <c r="N268" s="64">
        <v>40946</v>
      </c>
      <c r="O268" s="64">
        <v>38699</v>
      </c>
      <c r="P268" s="126">
        <v>48800</v>
      </c>
      <c r="Q268" s="7"/>
    </row>
    <row r="269" spans="1:17" s="8" customFormat="1" ht="33" customHeight="1">
      <c r="A269" s="699"/>
      <c r="B269" s="719"/>
      <c r="C269" s="91" t="s">
        <v>58</v>
      </c>
      <c r="D269" s="59">
        <v>505167</v>
      </c>
      <c r="E269" s="29">
        <v>39808</v>
      </c>
      <c r="F269" s="29">
        <v>65914</v>
      </c>
      <c r="G269" s="29">
        <v>39500</v>
      </c>
      <c r="H269" s="29">
        <v>36800</v>
      </c>
      <c r="I269" s="29">
        <v>36800</v>
      </c>
      <c r="J269" s="29">
        <v>36800</v>
      </c>
      <c r="K269" s="29">
        <v>36800</v>
      </c>
      <c r="L269" s="29">
        <v>47800</v>
      </c>
      <c r="M269" s="29">
        <v>36800</v>
      </c>
      <c r="N269" s="29">
        <v>40646</v>
      </c>
      <c r="O269" s="29">
        <v>38699</v>
      </c>
      <c r="P269" s="125">
        <v>48800</v>
      </c>
      <c r="Q269" s="7"/>
    </row>
    <row r="270" spans="1:17" s="8" customFormat="1" ht="33" customHeight="1">
      <c r="A270" s="699"/>
      <c r="B270" s="707">
        <v>85410</v>
      </c>
      <c r="C270" s="41" t="s">
        <v>38</v>
      </c>
      <c r="D270" s="25">
        <f>SUM(E270:P270)</f>
        <v>754241</v>
      </c>
      <c r="E270" s="16">
        <f aca="true" t="shared" si="73" ref="E270:P270">SUM(E271,E275)</f>
        <v>53255</v>
      </c>
      <c r="F270" s="16">
        <f t="shared" si="73"/>
        <v>112336</v>
      </c>
      <c r="G270" s="16">
        <f t="shared" si="73"/>
        <v>86572</v>
      </c>
      <c r="H270" s="16">
        <f t="shared" si="73"/>
        <v>65882</v>
      </c>
      <c r="I270" s="16">
        <f t="shared" si="73"/>
        <v>77068</v>
      </c>
      <c r="J270" s="16">
        <f t="shared" si="73"/>
        <v>61402</v>
      </c>
      <c r="K270" s="16">
        <f t="shared" si="73"/>
        <v>47339</v>
      </c>
      <c r="L270" s="16">
        <f t="shared" si="73"/>
        <v>48665</v>
      </c>
      <c r="M270" s="16">
        <f t="shared" si="73"/>
        <v>69838</v>
      </c>
      <c r="N270" s="16">
        <f t="shared" si="73"/>
        <v>46824</v>
      </c>
      <c r="O270" s="16">
        <f t="shared" si="73"/>
        <v>47025</v>
      </c>
      <c r="P270" s="17">
        <f t="shared" si="73"/>
        <v>38035</v>
      </c>
      <c r="Q270" s="7"/>
    </row>
    <row r="271" spans="1:17" s="8" customFormat="1" ht="45" customHeight="1">
      <c r="A271" s="699"/>
      <c r="B271" s="707"/>
      <c r="C271" s="91" t="s">
        <v>155</v>
      </c>
      <c r="D271" s="63">
        <v>374048</v>
      </c>
      <c r="E271" s="29">
        <v>25218</v>
      </c>
      <c r="F271" s="29">
        <v>45526</v>
      </c>
      <c r="G271" s="29">
        <v>37654</v>
      </c>
      <c r="H271" s="29">
        <v>28870</v>
      </c>
      <c r="I271" s="29">
        <v>37888</v>
      </c>
      <c r="J271" s="29">
        <v>28870</v>
      </c>
      <c r="K271" s="29">
        <v>24000</v>
      </c>
      <c r="L271" s="29">
        <v>24000</v>
      </c>
      <c r="M271" s="29">
        <v>35309</v>
      </c>
      <c r="N271" s="29">
        <v>29138</v>
      </c>
      <c r="O271" s="29">
        <v>29138</v>
      </c>
      <c r="P271" s="125">
        <v>28437</v>
      </c>
      <c r="Q271" s="7"/>
    </row>
    <row r="272" spans="1:17" s="8" customFormat="1" ht="21" customHeight="1">
      <c r="A272" s="699"/>
      <c r="B272" s="707"/>
      <c r="C272" s="91" t="s">
        <v>167</v>
      </c>
      <c r="D272" s="61">
        <v>374048</v>
      </c>
      <c r="E272" s="64">
        <v>25218</v>
      </c>
      <c r="F272" s="64">
        <v>45526</v>
      </c>
      <c r="G272" s="64">
        <v>37654</v>
      </c>
      <c r="H272" s="64">
        <v>28870</v>
      </c>
      <c r="I272" s="64">
        <v>37888</v>
      </c>
      <c r="J272" s="64">
        <v>28870</v>
      </c>
      <c r="K272" s="64">
        <v>24000</v>
      </c>
      <c r="L272" s="64">
        <v>24000</v>
      </c>
      <c r="M272" s="64">
        <v>35309</v>
      </c>
      <c r="N272" s="64">
        <v>29138</v>
      </c>
      <c r="O272" s="64">
        <v>29138</v>
      </c>
      <c r="P272" s="126">
        <v>28437</v>
      </c>
      <c r="Q272" s="7"/>
    </row>
    <row r="273" spans="1:17" s="8" customFormat="1" ht="26.25" customHeight="1" thickBot="1">
      <c r="A273" s="700"/>
      <c r="B273" s="708"/>
      <c r="C273" s="218" t="s">
        <v>58</v>
      </c>
      <c r="D273" s="211">
        <v>276458</v>
      </c>
      <c r="E273" s="180">
        <v>21455</v>
      </c>
      <c r="F273" s="180">
        <v>31412</v>
      </c>
      <c r="G273" s="180">
        <v>29954</v>
      </c>
      <c r="H273" s="180">
        <v>21670</v>
      </c>
      <c r="I273" s="180">
        <v>21670</v>
      </c>
      <c r="J273" s="180">
        <v>21670</v>
      </c>
      <c r="K273" s="180">
        <v>21438</v>
      </c>
      <c r="L273" s="180">
        <v>21438</v>
      </c>
      <c r="M273" s="180">
        <v>21438</v>
      </c>
      <c r="N273" s="180">
        <v>21438</v>
      </c>
      <c r="O273" s="180">
        <v>21438</v>
      </c>
      <c r="P273" s="181">
        <v>21437</v>
      </c>
      <c r="Q273" s="7"/>
    </row>
    <row r="274" spans="1:17" s="4" customFormat="1" ht="49.5" customHeight="1" thickBot="1">
      <c r="A274" s="230" t="s">
        <v>0</v>
      </c>
      <c r="B274" s="231" t="s">
        <v>1</v>
      </c>
      <c r="C274" s="232" t="s">
        <v>87</v>
      </c>
      <c r="D274" s="231" t="s">
        <v>2</v>
      </c>
      <c r="E274" s="233" t="s">
        <v>42</v>
      </c>
      <c r="F274" s="231" t="s">
        <v>43</v>
      </c>
      <c r="G274" s="231" t="s">
        <v>44</v>
      </c>
      <c r="H274" s="231" t="s">
        <v>45</v>
      </c>
      <c r="I274" s="231" t="s">
        <v>46</v>
      </c>
      <c r="J274" s="231" t="s">
        <v>47</v>
      </c>
      <c r="K274" s="231" t="s">
        <v>48</v>
      </c>
      <c r="L274" s="231" t="s">
        <v>49</v>
      </c>
      <c r="M274" s="231" t="s">
        <v>50</v>
      </c>
      <c r="N274" s="231" t="s">
        <v>51</v>
      </c>
      <c r="O274" s="231" t="s">
        <v>52</v>
      </c>
      <c r="P274" s="234" t="s">
        <v>53</v>
      </c>
      <c r="Q274" s="3"/>
    </row>
    <row r="275" spans="1:17" s="8" customFormat="1" ht="35.25" customHeight="1">
      <c r="A275" s="747"/>
      <c r="B275" s="717"/>
      <c r="C275" s="219" t="s">
        <v>158</v>
      </c>
      <c r="D275" s="220">
        <v>380193</v>
      </c>
      <c r="E275" s="221">
        <v>28037</v>
      </c>
      <c r="F275" s="221">
        <v>66810</v>
      </c>
      <c r="G275" s="221">
        <v>48918</v>
      </c>
      <c r="H275" s="221">
        <v>37012</v>
      </c>
      <c r="I275" s="221">
        <v>39180</v>
      </c>
      <c r="J275" s="221">
        <v>32532</v>
      </c>
      <c r="K275" s="221">
        <v>23339</v>
      </c>
      <c r="L275" s="221">
        <v>24665</v>
      </c>
      <c r="M275" s="221">
        <v>34529</v>
      </c>
      <c r="N275" s="221">
        <v>17686</v>
      </c>
      <c r="O275" s="221">
        <v>17887</v>
      </c>
      <c r="P275" s="222">
        <v>9598</v>
      </c>
      <c r="Q275" s="7"/>
    </row>
    <row r="276" spans="1:17" s="8" customFormat="1" ht="21" customHeight="1">
      <c r="A276" s="748"/>
      <c r="B276" s="718"/>
      <c r="C276" s="91" t="s">
        <v>154</v>
      </c>
      <c r="D276" s="61">
        <v>380193</v>
      </c>
      <c r="E276" s="64">
        <v>28037</v>
      </c>
      <c r="F276" s="64">
        <v>66810</v>
      </c>
      <c r="G276" s="64">
        <v>48918</v>
      </c>
      <c r="H276" s="64">
        <v>37012</v>
      </c>
      <c r="I276" s="64">
        <v>39180</v>
      </c>
      <c r="J276" s="64">
        <v>32532</v>
      </c>
      <c r="K276" s="64">
        <v>23339</v>
      </c>
      <c r="L276" s="64">
        <v>24665</v>
      </c>
      <c r="M276" s="64">
        <v>34529</v>
      </c>
      <c r="N276" s="64">
        <v>17686</v>
      </c>
      <c r="O276" s="64">
        <v>17887</v>
      </c>
      <c r="P276" s="126">
        <v>9598</v>
      </c>
      <c r="Q276" s="7"/>
    </row>
    <row r="277" spans="1:17" s="8" customFormat="1" ht="25.5" customHeight="1">
      <c r="A277" s="748"/>
      <c r="B277" s="719"/>
      <c r="C277" s="91" t="s">
        <v>58</v>
      </c>
      <c r="D277" s="63">
        <v>216230</v>
      </c>
      <c r="E277" s="29">
        <v>19569</v>
      </c>
      <c r="F277" s="29">
        <v>36810</v>
      </c>
      <c r="G277" s="29">
        <v>23918</v>
      </c>
      <c r="H277" s="29">
        <v>17012</v>
      </c>
      <c r="I277" s="29">
        <v>14180</v>
      </c>
      <c r="J277" s="29">
        <v>17532</v>
      </c>
      <c r="K277" s="29">
        <v>13339</v>
      </c>
      <c r="L277" s="29">
        <v>14665</v>
      </c>
      <c r="M277" s="29">
        <v>14196</v>
      </c>
      <c r="N277" s="29">
        <v>17524</v>
      </c>
      <c r="O277" s="29">
        <v>17887</v>
      </c>
      <c r="P277" s="125">
        <v>9598</v>
      </c>
      <c r="Q277" s="7"/>
    </row>
    <row r="278" spans="1:17" s="8" customFormat="1" ht="33.75" customHeight="1">
      <c r="A278" s="748"/>
      <c r="B278" s="716">
        <v>85415</v>
      </c>
      <c r="C278" s="9" t="s">
        <v>39</v>
      </c>
      <c r="D278" s="25">
        <f>SUM(E278:P278)</f>
        <v>644965</v>
      </c>
      <c r="E278" s="16">
        <f>SUM(E279,E282,E284,E286,E288,E290,E292,E294,E296)</f>
        <v>0</v>
      </c>
      <c r="F278" s="16">
        <f aca="true" t="shared" si="74" ref="F278:P278">SUM(F279,F282,F284,F286,F288,F290,F292,F294,F296)</f>
        <v>107996</v>
      </c>
      <c r="G278" s="16">
        <f t="shared" si="74"/>
        <v>181231</v>
      </c>
      <c r="H278" s="16">
        <f t="shared" si="74"/>
        <v>104867</v>
      </c>
      <c r="I278" s="16">
        <f t="shared" si="74"/>
        <v>104866</v>
      </c>
      <c r="J278" s="16">
        <f t="shared" si="74"/>
        <v>99958</v>
      </c>
      <c r="K278" s="16">
        <f t="shared" si="74"/>
        <v>7675</v>
      </c>
      <c r="L278" s="16">
        <f t="shared" si="74"/>
        <v>7675</v>
      </c>
      <c r="M278" s="16">
        <f t="shared" si="74"/>
        <v>7675</v>
      </c>
      <c r="N278" s="16">
        <f t="shared" si="74"/>
        <v>7675</v>
      </c>
      <c r="O278" s="16">
        <f t="shared" si="74"/>
        <v>7675</v>
      </c>
      <c r="P278" s="17">
        <f t="shared" si="74"/>
        <v>7672</v>
      </c>
      <c r="Q278" s="7"/>
    </row>
    <row r="279" spans="1:17" s="8" customFormat="1" ht="15.75" customHeight="1">
      <c r="A279" s="748"/>
      <c r="B279" s="718"/>
      <c r="C279" s="53" t="s">
        <v>143</v>
      </c>
      <c r="D279" s="79">
        <f>SUM(E279:P279)</f>
        <v>76747</v>
      </c>
      <c r="E279" s="29">
        <f>SUM(E280)</f>
        <v>0</v>
      </c>
      <c r="F279" s="29">
        <f aca="true" t="shared" si="75" ref="F279:P279">SUM(F280)</f>
        <v>0</v>
      </c>
      <c r="G279" s="29">
        <f t="shared" si="75"/>
        <v>7675</v>
      </c>
      <c r="H279" s="29">
        <f t="shared" si="75"/>
        <v>7675</v>
      </c>
      <c r="I279" s="29">
        <f t="shared" si="75"/>
        <v>7675</v>
      </c>
      <c r="J279" s="29">
        <f t="shared" si="75"/>
        <v>7675</v>
      </c>
      <c r="K279" s="29">
        <f t="shared" si="75"/>
        <v>7675</v>
      </c>
      <c r="L279" s="29">
        <f t="shared" si="75"/>
        <v>7675</v>
      </c>
      <c r="M279" s="29">
        <f t="shared" si="75"/>
        <v>7675</v>
      </c>
      <c r="N279" s="29">
        <f t="shared" si="75"/>
        <v>7675</v>
      </c>
      <c r="O279" s="29">
        <f t="shared" si="75"/>
        <v>7675</v>
      </c>
      <c r="P279" s="125">
        <f t="shared" si="75"/>
        <v>7672</v>
      </c>
      <c r="Q279" s="7"/>
    </row>
    <row r="280" spans="1:17" s="8" customFormat="1" ht="18" customHeight="1">
      <c r="A280" s="748"/>
      <c r="B280" s="718"/>
      <c r="C280" s="88" t="s">
        <v>153</v>
      </c>
      <c r="D280" s="80">
        <v>76747</v>
      </c>
      <c r="E280" s="64">
        <v>0</v>
      </c>
      <c r="F280" s="64">
        <v>0</v>
      </c>
      <c r="G280" s="64">
        <v>7675</v>
      </c>
      <c r="H280" s="64">
        <v>7675</v>
      </c>
      <c r="I280" s="64">
        <v>7675</v>
      </c>
      <c r="J280" s="64">
        <v>7675</v>
      </c>
      <c r="K280" s="64">
        <v>7675</v>
      </c>
      <c r="L280" s="64">
        <v>7675</v>
      </c>
      <c r="M280" s="64">
        <v>7675</v>
      </c>
      <c r="N280" s="64">
        <v>7675</v>
      </c>
      <c r="O280" s="64">
        <v>7675</v>
      </c>
      <c r="P280" s="126">
        <v>7672</v>
      </c>
      <c r="Q280" s="7"/>
    </row>
    <row r="281" spans="1:17" s="8" customFormat="1" ht="18" customHeight="1">
      <c r="A281" s="748"/>
      <c r="B281" s="718"/>
      <c r="C281" s="73" t="s">
        <v>142</v>
      </c>
      <c r="D281" s="119">
        <v>24148</v>
      </c>
      <c r="E281" s="55">
        <v>0</v>
      </c>
      <c r="F281" s="55">
        <v>0</v>
      </c>
      <c r="G281" s="55">
        <v>2415</v>
      </c>
      <c r="H281" s="55">
        <v>2415</v>
      </c>
      <c r="I281" s="55">
        <v>2415</v>
      </c>
      <c r="J281" s="55">
        <v>2415</v>
      </c>
      <c r="K281" s="55">
        <v>2415</v>
      </c>
      <c r="L281" s="55">
        <v>2415</v>
      </c>
      <c r="M281" s="55">
        <v>2415</v>
      </c>
      <c r="N281" s="55">
        <v>2415</v>
      </c>
      <c r="O281" s="55">
        <v>2415</v>
      </c>
      <c r="P281" s="122">
        <v>2413</v>
      </c>
      <c r="Q281" s="7"/>
    </row>
    <row r="282" spans="1:17" s="8" customFormat="1" ht="29.25" customHeight="1">
      <c r="A282" s="748"/>
      <c r="B282" s="718"/>
      <c r="C282" s="88" t="s">
        <v>168</v>
      </c>
      <c r="D282" s="94">
        <v>58797</v>
      </c>
      <c r="E282" s="29">
        <v>0</v>
      </c>
      <c r="F282" s="29">
        <v>19550</v>
      </c>
      <c r="G282" s="29">
        <v>9800</v>
      </c>
      <c r="H282" s="29">
        <v>9800</v>
      </c>
      <c r="I282" s="29">
        <v>9799</v>
      </c>
      <c r="J282" s="29">
        <v>9848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125">
        <v>0</v>
      </c>
      <c r="Q282" s="7"/>
    </row>
    <row r="283" spans="1:17" s="8" customFormat="1" ht="16.5" customHeight="1">
      <c r="A283" s="748"/>
      <c r="B283" s="718"/>
      <c r="C283" s="88" t="s">
        <v>86</v>
      </c>
      <c r="D283" s="94">
        <v>58797</v>
      </c>
      <c r="E283" s="64">
        <v>0</v>
      </c>
      <c r="F283" s="64">
        <v>19550</v>
      </c>
      <c r="G283" s="64">
        <v>9800</v>
      </c>
      <c r="H283" s="64">
        <v>9800</v>
      </c>
      <c r="I283" s="64">
        <v>9799</v>
      </c>
      <c r="J283" s="64">
        <v>9798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126">
        <v>0</v>
      </c>
      <c r="Q283" s="7"/>
    </row>
    <row r="284" spans="1:17" s="8" customFormat="1" ht="30" customHeight="1">
      <c r="A284" s="748"/>
      <c r="B284" s="718"/>
      <c r="C284" s="88" t="s">
        <v>152</v>
      </c>
      <c r="D284" s="94">
        <f>SUM(E284:P284)</f>
        <v>31497</v>
      </c>
      <c r="E284" s="29">
        <v>0</v>
      </c>
      <c r="F284" s="29">
        <v>10499</v>
      </c>
      <c r="G284" s="29">
        <v>5250</v>
      </c>
      <c r="H284" s="29">
        <v>5250</v>
      </c>
      <c r="I284" s="29">
        <v>5250</v>
      </c>
      <c r="J284" s="29">
        <v>5248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125">
        <v>0</v>
      </c>
      <c r="Q284" s="7"/>
    </row>
    <row r="285" spans="1:17" s="8" customFormat="1" ht="18.75" customHeight="1">
      <c r="A285" s="748"/>
      <c r="B285" s="718"/>
      <c r="C285" s="88" t="s">
        <v>86</v>
      </c>
      <c r="D285" s="93">
        <v>31497</v>
      </c>
      <c r="E285" s="64">
        <v>0</v>
      </c>
      <c r="F285" s="64">
        <v>10499</v>
      </c>
      <c r="G285" s="64">
        <v>5250</v>
      </c>
      <c r="H285" s="64">
        <v>5250</v>
      </c>
      <c r="I285" s="64">
        <v>5250</v>
      </c>
      <c r="J285" s="64">
        <v>5248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126">
        <v>0</v>
      </c>
      <c r="Q285" s="7"/>
    </row>
    <row r="286" spans="1:17" s="8" customFormat="1" ht="30" customHeight="1">
      <c r="A286" s="748"/>
      <c r="B286" s="718"/>
      <c r="C286" s="88" t="s">
        <v>170</v>
      </c>
      <c r="D286" s="94">
        <f>SUM(E286:P286)</f>
        <v>32548</v>
      </c>
      <c r="E286" s="29">
        <v>0</v>
      </c>
      <c r="F286" s="29">
        <v>12148</v>
      </c>
      <c r="G286" s="29">
        <v>5100</v>
      </c>
      <c r="H286" s="29">
        <v>5100</v>
      </c>
      <c r="I286" s="29">
        <v>5100</v>
      </c>
      <c r="J286" s="29">
        <v>5100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125">
        <v>0</v>
      </c>
      <c r="Q286" s="7"/>
    </row>
    <row r="287" spans="1:17" s="8" customFormat="1" ht="18.75" customHeight="1">
      <c r="A287" s="748"/>
      <c r="B287" s="718"/>
      <c r="C287" s="88" t="s">
        <v>86</v>
      </c>
      <c r="D287" s="93">
        <v>32548</v>
      </c>
      <c r="E287" s="64">
        <v>0</v>
      </c>
      <c r="F287" s="64">
        <v>12148</v>
      </c>
      <c r="G287" s="64">
        <v>5100</v>
      </c>
      <c r="H287" s="64">
        <v>5100</v>
      </c>
      <c r="I287" s="64">
        <v>5100</v>
      </c>
      <c r="J287" s="64">
        <v>5100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126">
        <v>0</v>
      </c>
      <c r="Q287" s="7"/>
    </row>
    <row r="288" spans="1:17" s="8" customFormat="1" ht="36.75" customHeight="1">
      <c r="A288" s="748"/>
      <c r="B288" s="718"/>
      <c r="C288" s="88" t="s">
        <v>156</v>
      </c>
      <c r="D288" s="94">
        <f>SUM(E288:P288)</f>
        <v>209136</v>
      </c>
      <c r="E288" s="29">
        <v>0</v>
      </c>
      <c r="F288" s="29">
        <v>0</v>
      </c>
      <c r="G288" s="29">
        <v>109557</v>
      </c>
      <c r="H288" s="29">
        <v>33193</v>
      </c>
      <c r="I288" s="29">
        <v>33193</v>
      </c>
      <c r="J288" s="29">
        <v>33193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125">
        <v>0</v>
      </c>
      <c r="Q288" s="7"/>
    </row>
    <row r="289" spans="1:17" s="8" customFormat="1" ht="19.5" customHeight="1">
      <c r="A289" s="748"/>
      <c r="B289" s="718"/>
      <c r="C289" s="88" t="s">
        <v>86</v>
      </c>
      <c r="D289" s="93">
        <v>209136</v>
      </c>
      <c r="E289" s="64">
        <v>0</v>
      </c>
      <c r="F289" s="64">
        <v>0</v>
      </c>
      <c r="G289" s="64">
        <v>109557</v>
      </c>
      <c r="H289" s="64">
        <v>33193</v>
      </c>
      <c r="I289" s="64">
        <v>33193</v>
      </c>
      <c r="J289" s="64">
        <v>33193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126">
        <v>0</v>
      </c>
      <c r="Q289" s="7"/>
    </row>
    <row r="290" spans="1:17" s="8" customFormat="1" ht="36.75" customHeight="1">
      <c r="A290" s="748"/>
      <c r="B290" s="718"/>
      <c r="C290" s="88" t="s">
        <v>159</v>
      </c>
      <c r="D290" s="94">
        <f>SUM(E290:P290)</f>
        <v>72447</v>
      </c>
      <c r="E290" s="29">
        <v>0</v>
      </c>
      <c r="F290" s="29">
        <v>32400</v>
      </c>
      <c r="G290" s="29">
        <v>11250</v>
      </c>
      <c r="H290" s="29">
        <v>11250</v>
      </c>
      <c r="I290" s="29">
        <v>11250</v>
      </c>
      <c r="J290" s="29">
        <v>6297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125">
        <v>0</v>
      </c>
      <c r="Q290" s="7"/>
    </row>
    <row r="291" spans="1:17" s="8" customFormat="1" ht="17.25" customHeight="1">
      <c r="A291" s="748"/>
      <c r="B291" s="718"/>
      <c r="C291" s="88" t="s">
        <v>86</v>
      </c>
      <c r="D291" s="93">
        <v>72447</v>
      </c>
      <c r="E291" s="64">
        <v>0</v>
      </c>
      <c r="F291" s="64">
        <v>32400</v>
      </c>
      <c r="G291" s="64">
        <v>11250</v>
      </c>
      <c r="H291" s="64">
        <v>11250</v>
      </c>
      <c r="I291" s="64">
        <v>11250</v>
      </c>
      <c r="J291" s="64">
        <v>6297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126">
        <v>0</v>
      </c>
      <c r="Q291" s="7"/>
    </row>
    <row r="292" spans="1:17" s="8" customFormat="1" ht="19.5" customHeight="1">
      <c r="A292" s="748"/>
      <c r="B292" s="718"/>
      <c r="C292" s="88" t="s">
        <v>160</v>
      </c>
      <c r="D292" s="94">
        <f>SUM(E292:P292)</f>
        <v>26248</v>
      </c>
      <c r="E292" s="29">
        <v>0</v>
      </c>
      <c r="F292" s="29">
        <v>10648</v>
      </c>
      <c r="G292" s="29">
        <v>3900</v>
      </c>
      <c r="H292" s="29">
        <v>3900</v>
      </c>
      <c r="I292" s="29">
        <v>3900</v>
      </c>
      <c r="J292" s="29">
        <v>3900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125">
        <v>0</v>
      </c>
      <c r="Q292" s="7"/>
    </row>
    <row r="293" spans="1:17" s="8" customFormat="1" ht="18" customHeight="1">
      <c r="A293" s="748"/>
      <c r="B293" s="718"/>
      <c r="C293" s="88" t="s">
        <v>86</v>
      </c>
      <c r="D293" s="93">
        <v>26248</v>
      </c>
      <c r="E293" s="64">
        <v>0</v>
      </c>
      <c r="F293" s="64">
        <v>10648</v>
      </c>
      <c r="G293" s="64">
        <v>3900</v>
      </c>
      <c r="H293" s="64">
        <v>3900</v>
      </c>
      <c r="I293" s="64">
        <v>3900</v>
      </c>
      <c r="J293" s="64">
        <v>3900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126">
        <v>0</v>
      </c>
      <c r="Q293" s="7"/>
    </row>
    <row r="294" spans="1:17" s="8" customFormat="1" ht="24" customHeight="1">
      <c r="A294" s="748"/>
      <c r="B294" s="718"/>
      <c r="C294" s="88" t="s">
        <v>157</v>
      </c>
      <c r="D294" s="94">
        <f>SUM(E294:P294)</f>
        <v>69298</v>
      </c>
      <c r="E294" s="29">
        <v>0</v>
      </c>
      <c r="F294" s="29">
        <v>0</v>
      </c>
      <c r="G294" s="29">
        <v>17325</v>
      </c>
      <c r="H294" s="29">
        <v>17325</v>
      </c>
      <c r="I294" s="29">
        <v>17325</v>
      </c>
      <c r="J294" s="29">
        <v>17323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125">
        <v>0</v>
      </c>
      <c r="Q294" s="7"/>
    </row>
    <row r="295" spans="1:17" s="8" customFormat="1" ht="19.5" customHeight="1">
      <c r="A295" s="748"/>
      <c r="B295" s="718"/>
      <c r="C295" s="88" t="s">
        <v>86</v>
      </c>
      <c r="D295" s="93">
        <v>69298</v>
      </c>
      <c r="E295" s="64">
        <v>0</v>
      </c>
      <c r="F295" s="64">
        <v>0</v>
      </c>
      <c r="G295" s="64">
        <v>17325</v>
      </c>
      <c r="H295" s="64">
        <v>17325</v>
      </c>
      <c r="I295" s="64">
        <v>17325</v>
      </c>
      <c r="J295" s="64">
        <v>17323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126">
        <v>0</v>
      </c>
      <c r="Q295" s="7"/>
    </row>
    <row r="296" spans="1:17" s="8" customFormat="1" ht="30.75" customHeight="1">
      <c r="A296" s="748"/>
      <c r="B296" s="718"/>
      <c r="C296" s="88" t="s">
        <v>164</v>
      </c>
      <c r="D296" s="94">
        <f>SUM(E296:P296)</f>
        <v>68247</v>
      </c>
      <c r="E296" s="29">
        <v>0</v>
      </c>
      <c r="F296" s="29">
        <v>22751</v>
      </c>
      <c r="G296" s="29">
        <v>11374</v>
      </c>
      <c r="H296" s="29">
        <v>11374</v>
      </c>
      <c r="I296" s="29">
        <v>11374</v>
      </c>
      <c r="J296" s="29">
        <v>11374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125">
        <v>0</v>
      </c>
      <c r="Q296" s="7"/>
    </row>
    <row r="297" spans="1:17" s="8" customFormat="1" ht="18" customHeight="1">
      <c r="A297" s="748"/>
      <c r="B297" s="719"/>
      <c r="C297" s="88" t="s">
        <v>86</v>
      </c>
      <c r="D297" s="93">
        <v>68247</v>
      </c>
      <c r="E297" s="64">
        <v>0</v>
      </c>
      <c r="F297" s="64">
        <v>22751</v>
      </c>
      <c r="G297" s="64">
        <v>11374</v>
      </c>
      <c r="H297" s="64">
        <v>11374</v>
      </c>
      <c r="I297" s="64">
        <v>11374</v>
      </c>
      <c r="J297" s="64">
        <v>11374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126">
        <v>0</v>
      </c>
      <c r="Q297" s="7"/>
    </row>
    <row r="298" spans="1:17" s="8" customFormat="1" ht="33" customHeight="1">
      <c r="A298" s="748"/>
      <c r="B298" s="707">
        <v>85446</v>
      </c>
      <c r="C298" s="9" t="s">
        <v>76</v>
      </c>
      <c r="D298" s="22">
        <v>17000</v>
      </c>
      <c r="E298" s="16">
        <f>SUM(E299)</f>
        <v>0</v>
      </c>
      <c r="F298" s="16">
        <f aca="true" t="shared" si="76" ref="F298:P299">SUM(F299)</f>
        <v>0</v>
      </c>
      <c r="G298" s="16">
        <f t="shared" si="76"/>
        <v>1700</v>
      </c>
      <c r="H298" s="16">
        <f t="shared" si="76"/>
        <v>1700</v>
      </c>
      <c r="I298" s="16">
        <f t="shared" si="76"/>
        <v>1700</v>
      </c>
      <c r="J298" s="16">
        <f t="shared" si="76"/>
        <v>1700</v>
      </c>
      <c r="K298" s="16">
        <f t="shared" si="76"/>
        <v>1700</v>
      </c>
      <c r="L298" s="16">
        <f t="shared" si="76"/>
        <v>1700</v>
      </c>
      <c r="M298" s="16">
        <f t="shared" si="76"/>
        <v>1700</v>
      </c>
      <c r="N298" s="16">
        <f t="shared" si="76"/>
        <v>1700</v>
      </c>
      <c r="O298" s="16">
        <f t="shared" si="76"/>
        <v>1700</v>
      </c>
      <c r="P298" s="17">
        <f t="shared" si="76"/>
        <v>1700</v>
      </c>
      <c r="Q298" s="7"/>
    </row>
    <row r="299" spans="1:17" s="8" customFormat="1" ht="18.75" customHeight="1">
      <c r="A299" s="748"/>
      <c r="B299" s="707"/>
      <c r="C299" s="53" t="s">
        <v>185</v>
      </c>
      <c r="D299" s="63">
        <v>17000</v>
      </c>
      <c r="E299" s="29">
        <f>SUM(E300)</f>
        <v>0</v>
      </c>
      <c r="F299" s="29">
        <f t="shared" si="76"/>
        <v>0</v>
      </c>
      <c r="G299" s="29">
        <f t="shared" si="76"/>
        <v>1700</v>
      </c>
      <c r="H299" s="29">
        <f t="shared" si="76"/>
        <v>1700</v>
      </c>
      <c r="I299" s="29">
        <f t="shared" si="76"/>
        <v>1700</v>
      </c>
      <c r="J299" s="29">
        <f t="shared" si="76"/>
        <v>1700</v>
      </c>
      <c r="K299" s="29">
        <f t="shared" si="76"/>
        <v>1700</v>
      </c>
      <c r="L299" s="29">
        <f t="shared" si="76"/>
        <v>1700</v>
      </c>
      <c r="M299" s="29">
        <f t="shared" si="76"/>
        <v>1700</v>
      </c>
      <c r="N299" s="29">
        <f t="shared" si="76"/>
        <v>1700</v>
      </c>
      <c r="O299" s="29">
        <f t="shared" si="76"/>
        <v>1700</v>
      </c>
      <c r="P299" s="125">
        <f t="shared" si="76"/>
        <v>1700</v>
      </c>
      <c r="Q299" s="7"/>
    </row>
    <row r="300" spans="1:17" s="8" customFormat="1" ht="19.5" customHeight="1">
      <c r="A300" s="748"/>
      <c r="B300" s="707"/>
      <c r="C300" s="53" t="s">
        <v>60</v>
      </c>
      <c r="D300" s="61">
        <v>17000</v>
      </c>
      <c r="E300" s="64">
        <v>0</v>
      </c>
      <c r="F300" s="64">
        <v>0</v>
      </c>
      <c r="G300" s="64">
        <v>1700</v>
      </c>
      <c r="H300" s="64">
        <v>1700</v>
      </c>
      <c r="I300" s="64">
        <v>1700</v>
      </c>
      <c r="J300" s="64">
        <v>1700</v>
      </c>
      <c r="K300" s="64">
        <v>1700</v>
      </c>
      <c r="L300" s="64">
        <v>1700</v>
      </c>
      <c r="M300" s="64">
        <v>1700</v>
      </c>
      <c r="N300" s="64">
        <v>1700</v>
      </c>
      <c r="O300" s="64">
        <v>1700</v>
      </c>
      <c r="P300" s="126">
        <v>1700</v>
      </c>
      <c r="Q300" s="7"/>
    </row>
    <row r="301" spans="1:17" s="8" customFormat="1" ht="23.25" customHeight="1">
      <c r="A301" s="748"/>
      <c r="B301" s="707">
        <v>85495</v>
      </c>
      <c r="C301" s="9" t="s">
        <v>40</v>
      </c>
      <c r="D301" s="22">
        <f>SUM(D302,D305,D308)</f>
        <v>419399</v>
      </c>
      <c r="E301" s="22">
        <f aca="true" t="shared" si="77" ref="E301:P301">SUM(E302,E305,E308)</f>
        <v>37967</v>
      </c>
      <c r="F301" s="22">
        <f t="shared" si="77"/>
        <v>59176</v>
      </c>
      <c r="G301" s="22">
        <f t="shared" si="77"/>
        <v>47136</v>
      </c>
      <c r="H301" s="22">
        <f t="shared" si="77"/>
        <v>34074</v>
      </c>
      <c r="I301" s="22">
        <f t="shared" si="77"/>
        <v>42036</v>
      </c>
      <c r="J301" s="22">
        <f t="shared" si="77"/>
        <v>37036</v>
      </c>
      <c r="K301" s="22">
        <f t="shared" si="77"/>
        <v>27036</v>
      </c>
      <c r="L301" s="22">
        <f t="shared" si="77"/>
        <v>27036</v>
      </c>
      <c r="M301" s="22">
        <f t="shared" si="77"/>
        <v>27036</v>
      </c>
      <c r="N301" s="22">
        <f t="shared" si="77"/>
        <v>27036</v>
      </c>
      <c r="O301" s="22">
        <f t="shared" si="77"/>
        <v>27036</v>
      </c>
      <c r="P301" s="51">
        <f t="shared" si="77"/>
        <v>26794</v>
      </c>
      <c r="Q301" s="7"/>
    </row>
    <row r="302" spans="1:17" s="8" customFormat="1" ht="18" customHeight="1">
      <c r="A302" s="748"/>
      <c r="B302" s="707"/>
      <c r="C302" s="53" t="s">
        <v>143</v>
      </c>
      <c r="D302" s="119">
        <v>38040</v>
      </c>
      <c r="E302" s="119">
        <f aca="true" t="shared" si="78" ref="E302:P302">SUM(E303)</f>
        <v>0</v>
      </c>
      <c r="F302" s="119">
        <f t="shared" si="78"/>
        <v>82</v>
      </c>
      <c r="G302" s="119">
        <f t="shared" si="78"/>
        <v>3796</v>
      </c>
      <c r="H302" s="119">
        <f t="shared" si="78"/>
        <v>3796</v>
      </c>
      <c r="I302" s="119">
        <f t="shared" si="78"/>
        <v>3796</v>
      </c>
      <c r="J302" s="119">
        <f t="shared" si="78"/>
        <v>3796</v>
      </c>
      <c r="K302" s="119">
        <f t="shared" si="78"/>
        <v>3796</v>
      </c>
      <c r="L302" s="119">
        <f t="shared" si="78"/>
        <v>3796</v>
      </c>
      <c r="M302" s="119">
        <f t="shared" si="78"/>
        <v>3796</v>
      </c>
      <c r="N302" s="119">
        <f t="shared" si="78"/>
        <v>3796</v>
      </c>
      <c r="O302" s="119">
        <f t="shared" si="78"/>
        <v>3796</v>
      </c>
      <c r="P302" s="148">
        <f t="shared" si="78"/>
        <v>3794</v>
      </c>
      <c r="Q302" s="7"/>
    </row>
    <row r="303" spans="1:17" s="8" customFormat="1" ht="13.5" customHeight="1">
      <c r="A303" s="748"/>
      <c r="B303" s="707"/>
      <c r="C303" s="81" t="s">
        <v>86</v>
      </c>
      <c r="D303" s="89">
        <v>38040</v>
      </c>
      <c r="E303" s="57">
        <v>0</v>
      </c>
      <c r="F303" s="57">
        <v>82</v>
      </c>
      <c r="G303" s="57">
        <v>3796</v>
      </c>
      <c r="H303" s="57">
        <v>3796</v>
      </c>
      <c r="I303" s="57">
        <v>3796</v>
      </c>
      <c r="J303" s="57">
        <v>3796</v>
      </c>
      <c r="K303" s="57">
        <v>3796</v>
      </c>
      <c r="L303" s="57">
        <v>3796</v>
      </c>
      <c r="M303" s="57">
        <v>3796</v>
      </c>
      <c r="N303" s="57">
        <v>3796</v>
      </c>
      <c r="O303" s="57">
        <v>3796</v>
      </c>
      <c r="P303" s="133">
        <v>3794</v>
      </c>
      <c r="Q303" s="7"/>
    </row>
    <row r="304" spans="1:17" s="8" customFormat="1" ht="21" customHeight="1">
      <c r="A304" s="748"/>
      <c r="B304" s="707"/>
      <c r="C304" s="120" t="s">
        <v>58</v>
      </c>
      <c r="D304" s="109">
        <v>14400</v>
      </c>
      <c r="E304" s="55">
        <v>0</v>
      </c>
      <c r="F304" s="55">
        <v>0</v>
      </c>
      <c r="G304" s="55">
        <v>1440</v>
      </c>
      <c r="H304" s="55">
        <v>1440</v>
      </c>
      <c r="I304" s="55">
        <v>1440</v>
      </c>
      <c r="J304" s="55">
        <v>1440</v>
      </c>
      <c r="K304" s="55">
        <v>1440</v>
      </c>
      <c r="L304" s="55">
        <v>1440</v>
      </c>
      <c r="M304" s="55">
        <v>1440</v>
      </c>
      <c r="N304" s="55">
        <v>1440</v>
      </c>
      <c r="O304" s="55">
        <v>1440</v>
      </c>
      <c r="P304" s="122">
        <v>1440</v>
      </c>
      <c r="Q304" s="7"/>
    </row>
    <row r="305" spans="1:17" s="8" customFormat="1" ht="21.75" customHeight="1">
      <c r="A305" s="748"/>
      <c r="B305" s="707"/>
      <c r="C305" s="81" t="s">
        <v>165</v>
      </c>
      <c r="D305" s="79">
        <v>340084</v>
      </c>
      <c r="E305" s="29">
        <v>32946</v>
      </c>
      <c r="F305" s="29">
        <v>55000</v>
      </c>
      <c r="G305" s="29">
        <v>40100</v>
      </c>
      <c r="H305" s="29">
        <v>27038</v>
      </c>
      <c r="I305" s="29">
        <v>35000</v>
      </c>
      <c r="J305" s="29">
        <v>30000</v>
      </c>
      <c r="K305" s="29">
        <v>20000</v>
      </c>
      <c r="L305" s="29">
        <v>20000</v>
      </c>
      <c r="M305" s="29">
        <v>20000</v>
      </c>
      <c r="N305" s="29">
        <v>20000</v>
      </c>
      <c r="O305" s="29">
        <v>20000</v>
      </c>
      <c r="P305" s="125">
        <v>20000</v>
      </c>
      <c r="Q305" s="7"/>
    </row>
    <row r="306" spans="1:17" s="8" customFormat="1" ht="15.75" customHeight="1">
      <c r="A306" s="748"/>
      <c r="B306" s="707"/>
      <c r="C306" s="81" t="s">
        <v>86</v>
      </c>
      <c r="D306" s="61">
        <v>340084</v>
      </c>
      <c r="E306" s="64">
        <v>32946</v>
      </c>
      <c r="F306" s="64">
        <v>55000</v>
      </c>
      <c r="G306" s="64">
        <v>40100</v>
      </c>
      <c r="H306" s="64">
        <v>27038</v>
      </c>
      <c r="I306" s="64">
        <v>35000</v>
      </c>
      <c r="J306" s="64">
        <v>30000</v>
      </c>
      <c r="K306" s="64">
        <v>20000</v>
      </c>
      <c r="L306" s="64">
        <v>20000</v>
      </c>
      <c r="M306" s="64">
        <v>20000</v>
      </c>
      <c r="N306" s="64">
        <v>20000</v>
      </c>
      <c r="O306" s="64">
        <v>20000</v>
      </c>
      <c r="P306" s="126">
        <v>20000</v>
      </c>
      <c r="Q306" s="7"/>
    </row>
    <row r="307" spans="1:17" s="8" customFormat="1" ht="22.5" customHeight="1">
      <c r="A307" s="748"/>
      <c r="B307" s="707"/>
      <c r="C307" s="120" t="s">
        <v>58</v>
      </c>
      <c r="D307" s="63">
        <v>228655</v>
      </c>
      <c r="E307" s="29">
        <v>17057</v>
      </c>
      <c r="F307" s="29">
        <v>33500</v>
      </c>
      <c r="G307" s="29">
        <v>20100</v>
      </c>
      <c r="H307" s="29">
        <v>18000</v>
      </c>
      <c r="I307" s="29">
        <v>18000</v>
      </c>
      <c r="J307" s="29">
        <v>15998</v>
      </c>
      <c r="K307" s="29">
        <v>15500</v>
      </c>
      <c r="L307" s="29">
        <v>18000</v>
      </c>
      <c r="M307" s="29">
        <v>18000</v>
      </c>
      <c r="N307" s="29">
        <v>18500</v>
      </c>
      <c r="O307" s="29">
        <v>18000</v>
      </c>
      <c r="P307" s="125">
        <v>18000</v>
      </c>
      <c r="Q307" s="7"/>
    </row>
    <row r="308" spans="1:17" s="8" customFormat="1" ht="14.25" customHeight="1">
      <c r="A308" s="748"/>
      <c r="B308" s="712"/>
      <c r="C308" s="53" t="s">
        <v>186</v>
      </c>
      <c r="D308" s="119">
        <v>41275</v>
      </c>
      <c r="E308" s="55">
        <v>5021</v>
      </c>
      <c r="F308" s="55">
        <v>4094</v>
      </c>
      <c r="G308" s="55">
        <v>3240</v>
      </c>
      <c r="H308" s="55">
        <v>3240</v>
      </c>
      <c r="I308" s="55">
        <v>3240</v>
      </c>
      <c r="J308" s="55">
        <v>3240</v>
      </c>
      <c r="K308" s="55">
        <v>3240</v>
      </c>
      <c r="L308" s="55">
        <v>3240</v>
      </c>
      <c r="M308" s="55">
        <v>3240</v>
      </c>
      <c r="N308" s="55">
        <v>3240</v>
      </c>
      <c r="O308" s="55">
        <v>3240</v>
      </c>
      <c r="P308" s="122">
        <v>3000</v>
      </c>
      <c r="Q308" s="7"/>
    </row>
    <row r="309" spans="1:17" s="8" customFormat="1" ht="20.25" customHeight="1">
      <c r="A309" s="748"/>
      <c r="B309" s="712"/>
      <c r="C309" s="81" t="s">
        <v>153</v>
      </c>
      <c r="D309" s="89">
        <v>41275</v>
      </c>
      <c r="E309" s="57">
        <v>5021</v>
      </c>
      <c r="F309" s="57">
        <v>4094</v>
      </c>
      <c r="G309" s="57">
        <v>3240</v>
      </c>
      <c r="H309" s="57">
        <v>3240</v>
      </c>
      <c r="I309" s="57">
        <v>3240</v>
      </c>
      <c r="J309" s="57">
        <v>3240</v>
      </c>
      <c r="K309" s="57">
        <v>3240</v>
      </c>
      <c r="L309" s="57">
        <v>3240</v>
      </c>
      <c r="M309" s="57">
        <v>3240</v>
      </c>
      <c r="N309" s="57">
        <v>3240</v>
      </c>
      <c r="O309" s="57">
        <v>3240</v>
      </c>
      <c r="P309" s="133">
        <v>3000</v>
      </c>
      <c r="Q309" s="7"/>
    </row>
    <row r="310" spans="1:17" s="8" customFormat="1" ht="23.25" customHeight="1" thickBot="1">
      <c r="A310" s="749"/>
      <c r="B310" s="713"/>
      <c r="C310" s="223" t="s">
        <v>58</v>
      </c>
      <c r="D310" s="224">
        <v>41275</v>
      </c>
      <c r="E310" s="164">
        <v>5021</v>
      </c>
      <c r="F310" s="164">
        <v>4094</v>
      </c>
      <c r="G310" s="164">
        <v>3240</v>
      </c>
      <c r="H310" s="164">
        <v>3240</v>
      </c>
      <c r="I310" s="164">
        <v>3240</v>
      </c>
      <c r="J310" s="164">
        <v>3240</v>
      </c>
      <c r="K310" s="164">
        <v>3240</v>
      </c>
      <c r="L310" s="164">
        <v>3240</v>
      </c>
      <c r="M310" s="164">
        <v>3240</v>
      </c>
      <c r="N310" s="164">
        <v>3240</v>
      </c>
      <c r="O310" s="164">
        <v>3240</v>
      </c>
      <c r="P310" s="165">
        <v>3000</v>
      </c>
      <c r="Q310" s="7"/>
    </row>
    <row r="311" spans="1:17" s="4" customFormat="1" ht="49.5" customHeight="1" thickBot="1">
      <c r="A311" s="230" t="s">
        <v>0</v>
      </c>
      <c r="B311" s="231" t="s">
        <v>1</v>
      </c>
      <c r="C311" s="232" t="s">
        <v>87</v>
      </c>
      <c r="D311" s="231" t="s">
        <v>2</v>
      </c>
      <c r="E311" s="233" t="s">
        <v>42</v>
      </c>
      <c r="F311" s="231" t="s">
        <v>43</v>
      </c>
      <c r="G311" s="231" t="s">
        <v>44</v>
      </c>
      <c r="H311" s="231" t="s">
        <v>45</v>
      </c>
      <c r="I311" s="231" t="s">
        <v>46</v>
      </c>
      <c r="J311" s="231" t="s">
        <v>47</v>
      </c>
      <c r="K311" s="231" t="s">
        <v>48</v>
      </c>
      <c r="L311" s="231" t="s">
        <v>49</v>
      </c>
      <c r="M311" s="231" t="s">
        <v>50</v>
      </c>
      <c r="N311" s="231" t="s">
        <v>51</v>
      </c>
      <c r="O311" s="231" t="s">
        <v>52</v>
      </c>
      <c r="P311" s="234" t="s">
        <v>53</v>
      </c>
      <c r="Q311" s="3"/>
    </row>
    <row r="312" spans="1:19" s="6" customFormat="1" ht="32.25" customHeight="1">
      <c r="A312" s="704">
        <v>921</v>
      </c>
      <c r="B312" s="156"/>
      <c r="C312" s="157" t="s">
        <v>83</v>
      </c>
      <c r="D312" s="158">
        <f>SUM(D313,D316,D320,D323)</f>
        <v>140600</v>
      </c>
      <c r="E312" s="158">
        <f aca="true" t="shared" si="79" ref="E312:P312">SUM(E313,E316,E320,E323)</f>
        <v>0</v>
      </c>
      <c r="F312" s="158">
        <f t="shared" si="79"/>
        <v>0</v>
      </c>
      <c r="G312" s="158">
        <f t="shared" si="79"/>
        <v>39700</v>
      </c>
      <c r="H312" s="158">
        <f t="shared" si="79"/>
        <v>4650</v>
      </c>
      <c r="I312" s="158">
        <f t="shared" si="79"/>
        <v>11300</v>
      </c>
      <c r="J312" s="158">
        <f t="shared" si="79"/>
        <v>1500</v>
      </c>
      <c r="K312" s="158">
        <f t="shared" si="79"/>
        <v>27850</v>
      </c>
      <c r="L312" s="158">
        <f t="shared" si="79"/>
        <v>4000</v>
      </c>
      <c r="M312" s="158">
        <f t="shared" si="79"/>
        <v>13100</v>
      </c>
      <c r="N312" s="158">
        <f t="shared" si="79"/>
        <v>4500</v>
      </c>
      <c r="O312" s="158">
        <f t="shared" si="79"/>
        <v>4000</v>
      </c>
      <c r="P312" s="169">
        <f t="shared" si="79"/>
        <v>0</v>
      </c>
      <c r="Q312" s="5"/>
      <c r="R312" s="702"/>
      <c r="S312" s="703"/>
    </row>
    <row r="313" spans="1:17" s="8" customFormat="1" ht="21.75" customHeight="1">
      <c r="A313" s="705"/>
      <c r="B313" s="707">
        <v>92105</v>
      </c>
      <c r="C313" s="9" t="s">
        <v>84</v>
      </c>
      <c r="D313" s="22">
        <f>SUM(D314)</f>
        <v>49700</v>
      </c>
      <c r="E313" s="22">
        <f aca="true" t="shared" si="80" ref="E313:P314">SUM(E314)</f>
        <v>0</v>
      </c>
      <c r="F313" s="22">
        <f t="shared" si="80"/>
        <v>0</v>
      </c>
      <c r="G313" s="22">
        <f t="shared" si="80"/>
        <v>16750</v>
      </c>
      <c r="H313" s="22">
        <f t="shared" si="80"/>
        <v>4650</v>
      </c>
      <c r="I313" s="22">
        <f t="shared" si="80"/>
        <v>11300</v>
      </c>
      <c r="J313" s="22">
        <f t="shared" si="80"/>
        <v>1500</v>
      </c>
      <c r="K313" s="22">
        <f t="shared" si="80"/>
        <v>4900</v>
      </c>
      <c r="L313" s="22">
        <f t="shared" si="80"/>
        <v>1500</v>
      </c>
      <c r="M313" s="22">
        <f t="shared" si="80"/>
        <v>3100</v>
      </c>
      <c r="N313" s="22">
        <f t="shared" si="80"/>
        <v>2000</v>
      </c>
      <c r="O313" s="22">
        <f t="shared" si="80"/>
        <v>4000</v>
      </c>
      <c r="P313" s="51">
        <f t="shared" si="80"/>
        <v>0</v>
      </c>
      <c r="Q313" s="7"/>
    </row>
    <row r="314" spans="1:17" s="8" customFormat="1" ht="16.5" customHeight="1">
      <c r="A314" s="705"/>
      <c r="B314" s="707"/>
      <c r="C314" s="53" t="s">
        <v>143</v>
      </c>
      <c r="D314" s="59">
        <f>SUM(D315)</f>
        <v>49700</v>
      </c>
      <c r="E314" s="59">
        <f t="shared" si="80"/>
        <v>0</v>
      </c>
      <c r="F314" s="59">
        <f t="shared" si="80"/>
        <v>0</v>
      </c>
      <c r="G314" s="59">
        <f t="shared" si="80"/>
        <v>16750</v>
      </c>
      <c r="H314" s="59">
        <f t="shared" si="80"/>
        <v>4650</v>
      </c>
      <c r="I314" s="59">
        <f t="shared" si="80"/>
        <v>11300</v>
      </c>
      <c r="J314" s="59">
        <f t="shared" si="80"/>
        <v>1500</v>
      </c>
      <c r="K314" s="59">
        <f t="shared" si="80"/>
        <v>4900</v>
      </c>
      <c r="L314" s="59">
        <f t="shared" si="80"/>
        <v>1500</v>
      </c>
      <c r="M314" s="59">
        <f t="shared" si="80"/>
        <v>3100</v>
      </c>
      <c r="N314" s="59">
        <f t="shared" si="80"/>
        <v>2000</v>
      </c>
      <c r="O314" s="59">
        <f t="shared" si="80"/>
        <v>4000</v>
      </c>
      <c r="P314" s="134">
        <f t="shared" si="80"/>
        <v>0</v>
      </c>
      <c r="Q314" s="7"/>
    </row>
    <row r="315" spans="1:17" s="8" customFormat="1" ht="19.5" customHeight="1">
      <c r="A315" s="705"/>
      <c r="B315" s="707"/>
      <c r="C315" s="53" t="s">
        <v>146</v>
      </c>
      <c r="D315" s="75">
        <v>49700</v>
      </c>
      <c r="E315" s="57">
        <v>0</v>
      </c>
      <c r="F315" s="57">
        <v>0</v>
      </c>
      <c r="G315" s="57">
        <v>16750</v>
      </c>
      <c r="H315" s="57">
        <v>4650</v>
      </c>
      <c r="I315" s="57">
        <v>11300</v>
      </c>
      <c r="J315" s="57">
        <v>1500</v>
      </c>
      <c r="K315" s="57">
        <v>4900</v>
      </c>
      <c r="L315" s="57">
        <v>1500</v>
      </c>
      <c r="M315" s="57">
        <v>3100</v>
      </c>
      <c r="N315" s="57">
        <v>2000</v>
      </c>
      <c r="O315" s="57">
        <v>4000</v>
      </c>
      <c r="P315" s="133">
        <v>0</v>
      </c>
      <c r="Q315" s="7"/>
    </row>
    <row r="316" spans="1:17" s="8" customFormat="1" ht="18" customHeight="1">
      <c r="A316" s="705"/>
      <c r="B316" s="707">
        <v>92116</v>
      </c>
      <c r="C316" s="9" t="s">
        <v>85</v>
      </c>
      <c r="D316" s="22">
        <f>SUM(D317)</f>
        <v>45900</v>
      </c>
      <c r="E316" s="22">
        <f aca="true" t="shared" si="81" ref="E316:P318">SUM(E317)</f>
        <v>0</v>
      </c>
      <c r="F316" s="22">
        <f t="shared" si="81"/>
        <v>0</v>
      </c>
      <c r="G316" s="22">
        <f t="shared" si="81"/>
        <v>22950</v>
      </c>
      <c r="H316" s="22">
        <f t="shared" si="81"/>
        <v>0</v>
      </c>
      <c r="I316" s="22">
        <f t="shared" si="81"/>
        <v>0</v>
      </c>
      <c r="J316" s="22">
        <f t="shared" si="81"/>
        <v>0</v>
      </c>
      <c r="K316" s="22">
        <f t="shared" si="81"/>
        <v>22950</v>
      </c>
      <c r="L316" s="22">
        <f t="shared" si="81"/>
        <v>0</v>
      </c>
      <c r="M316" s="22">
        <f t="shared" si="81"/>
        <v>0</v>
      </c>
      <c r="N316" s="22">
        <f t="shared" si="81"/>
        <v>0</v>
      </c>
      <c r="O316" s="22">
        <f t="shared" si="81"/>
        <v>0</v>
      </c>
      <c r="P316" s="51">
        <f t="shared" si="81"/>
        <v>0</v>
      </c>
      <c r="Q316" s="7"/>
    </row>
    <row r="317" spans="1:17" s="8" customFormat="1" ht="14.25" customHeight="1">
      <c r="A317" s="705"/>
      <c r="B317" s="711"/>
      <c r="C317" s="53" t="s">
        <v>92</v>
      </c>
      <c r="D317" s="63">
        <f>SUM(D318)</f>
        <v>45900</v>
      </c>
      <c r="E317" s="79">
        <f t="shared" si="81"/>
        <v>0</v>
      </c>
      <c r="F317" s="79">
        <f t="shared" si="81"/>
        <v>0</v>
      </c>
      <c r="G317" s="79">
        <f t="shared" si="81"/>
        <v>22950</v>
      </c>
      <c r="H317" s="79">
        <f t="shared" si="81"/>
        <v>0</v>
      </c>
      <c r="I317" s="79">
        <f t="shared" si="81"/>
        <v>0</v>
      </c>
      <c r="J317" s="79">
        <f t="shared" si="81"/>
        <v>0</v>
      </c>
      <c r="K317" s="79">
        <f t="shared" si="81"/>
        <v>22950</v>
      </c>
      <c r="L317" s="79">
        <f t="shared" si="81"/>
        <v>0</v>
      </c>
      <c r="M317" s="79">
        <f t="shared" si="81"/>
        <v>0</v>
      </c>
      <c r="N317" s="79">
        <f t="shared" si="81"/>
        <v>0</v>
      </c>
      <c r="O317" s="79">
        <f t="shared" si="81"/>
        <v>0</v>
      </c>
      <c r="P317" s="137">
        <f t="shared" si="81"/>
        <v>0</v>
      </c>
      <c r="Q317" s="7"/>
    </row>
    <row r="318" spans="1:17" s="8" customFormat="1" ht="16.5" customHeight="1">
      <c r="A318" s="705"/>
      <c r="B318" s="712"/>
      <c r="C318" s="53" t="s">
        <v>147</v>
      </c>
      <c r="D318" s="61">
        <f>SUM(D319)</f>
        <v>45900</v>
      </c>
      <c r="E318" s="80">
        <f t="shared" si="81"/>
        <v>0</v>
      </c>
      <c r="F318" s="80">
        <f t="shared" si="81"/>
        <v>0</v>
      </c>
      <c r="G318" s="80">
        <f t="shared" si="81"/>
        <v>22950</v>
      </c>
      <c r="H318" s="80">
        <f t="shared" si="81"/>
        <v>0</v>
      </c>
      <c r="I318" s="80">
        <f t="shared" si="81"/>
        <v>0</v>
      </c>
      <c r="J318" s="80">
        <f t="shared" si="81"/>
        <v>0</v>
      </c>
      <c r="K318" s="80">
        <f t="shared" si="81"/>
        <v>22950</v>
      </c>
      <c r="L318" s="80">
        <f t="shared" si="81"/>
        <v>0</v>
      </c>
      <c r="M318" s="80">
        <f t="shared" si="81"/>
        <v>0</v>
      </c>
      <c r="N318" s="80">
        <f t="shared" si="81"/>
        <v>0</v>
      </c>
      <c r="O318" s="80">
        <f t="shared" si="81"/>
        <v>0</v>
      </c>
      <c r="P318" s="149">
        <f t="shared" si="81"/>
        <v>0</v>
      </c>
      <c r="Q318" s="7"/>
    </row>
    <row r="319" spans="1:17" s="8" customFormat="1" ht="15" customHeight="1">
      <c r="A319" s="705"/>
      <c r="B319" s="712"/>
      <c r="C319" s="53" t="s">
        <v>142</v>
      </c>
      <c r="D319" s="63">
        <v>45900</v>
      </c>
      <c r="E319" s="55">
        <v>0</v>
      </c>
      <c r="F319" s="55">
        <v>0</v>
      </c>
      <c r="G319" s="55">
        <v>22950</v>
      </c>
      <c r="H319" s="55">
        <v>0</v>
      </c>
      <c r="I319" s="55">
        <v>0</v>
      </c>
      <c r="J319" s="55">
        <v>0</v>
      </c>
      <c r="K319" s="55">
        <v>22950</v>
      </c>
      <c r="L319" s="55">
        <v>0</v>
      </c>
      <c r="M319" s="55">
        <v>0</v>
      </c>
      <c r="N319" s="55">
        <v>0</v>
      </c>
      <c r="O319" s="55">
        <v>0</v>
      </c>
      <c r="P319" s="122">
        <v>0</v>
      </c>
      <c r="Q319" s="7"/>
    </row>
    <row r="320" spans="1:17" s="8" customFormat="1" ht="18" customHeight="1">
      <c r="A320" s="705"/>
      <c r="B320" s="707">
        <v>92120</v>
      </c>
      <c r="C320" s="9" t="s">
        <v>183</v>
      </c>
      <c r="D320" s="22">
        <v>30000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4"/>
      <c r="Q320" s="7"/>
    </row>
    <row r="321" spans="1:17" s="8" customFormat="1" ht="21" customHeight="1">
      <c r="A321" s="705"/>
      <c r="B321" s="711"/>
      <c r="C321" s="53" t="s">
        <v>92</v>
      </c>
      <c r="D321" s="63">
        <v>30000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4"/>
      <c r="Q321" s="7"/>
    </row>
    <row r="322" spans="1:17" s="8" customFormat="1" ht="16.5" customHeight="1">
      <c r="A322" s="705"/>
      <c r="B322" s="712"/>
      <c r="C322" s="53" t="s">
        <v>184</v>
      </c>
      <c r="D322" s="75">
        <v>30000</v>
      </c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50"/>
      <c r="Q322" s="7"/>
    </row>
    <row r="323" spans="1:17" s="8" customFormat="1" ht="18" customHeight="1">
      <c r="A323" s="705"/>
      <c r="B323" s="707">
        <v>92195</v>
      </c>
      <c r="C323" s="9" t="s">
        <v>40</v>
      </c>
      <c r="D323" s="22">
        <f>SUM(D324)</f>
        <v>15000</v>
      </c>
      <c r="E323" s="22">
        <f aca="true" t="shared" si="82" ref="E323:P324">SUM(E324)</f>
        <v>0</v>
      </c>
      <c r="F323" s="22">
        <f t="shared" si="82"/>
        <v>0</v>
      </c>
      <c r="G323" s="22">
        <f t="shared" si="82"/>
        <v>0</v>
      </c>
      <c r="H323" s="22">
        <f t="shared" si="82"/>
        <v>0</v>
      </c>
      <c r="I323" s="22">
        <f t="shared" si="82"/>
        <v>0</v>
      </c>
      <c r="J323" s="22">
        <f t="shared" si="82"/>
        <v>0</v>
      </c>
      <c r="K323" s="22">
        <f t="shared" si="82"/>
        <v>0</v>
      </c>
      <c r="L323" s="22">
        <f t="shared" si="82"/>
        <v>2500</v>
      </c>
      <c r="M323" s="22">
        <f t="shared" si="82"/>
        <v>10000</v>
      </c>
      <c r="N323" s="22">
        <f t="shared" si="82"/>
        <v>2500</v>
      </c>
      <c r="O323" s="22">
        <f t="shared" si="82"/>
        <v>0</v>
      </c>
      <c r="P323" s="51">
        <f t="shared" si="82"/>
        <v>0</v>
      </c>
      <c r="Q323" s="7"/>
    </row>
    <row r="324" spans="1:17" s="8" customFormat="1" ht="21" customHeight="1">
      <c r="A324" s="705"/>
      <c r="B324" s="711"/>
      <c r="C324" s="53" t="s">
        <v>92</v>
      </c>
      <c r="D324" s="59">
        <f>SUM(D325)</f>
        <v>15000</v>
      </c>
      <c r="E324" s="59">
        <f t="shared" si="82"/>
        <v>0</v>
      </c>
      <c r="F324" s="59">
        <f t="shared" si="82"/>
        <v>0</v>
      </c>
      <c r="G324" s="59">
        <f t="shared" si="82"/>
        <v>0</v>
      </c>
      <c r="H324" s="59">
        <f t="shared" si="82"/>
        <v>0</v>
      </c>
      <c r="I324" s="59">
        <f t="shared" si="82"/>
        <v>0</v>
      </c>
      <c r="J324" s="59">
        <f t="shared" si="82"/>
        <v>0</v>
      </c>
      <c r="K324" s="59">
        <f t="shared" si="82"/>
        <v>0</v>
      </c>
      <c r="L324" s="59">
        <f t="shared" si="82"/>
        <v>2500</v>
      </c>
      <c r="M324" s="59">
        <f t="shared" si="82"/>
        <v>10000</v>
      </c>
      <c r="N324" s="59">
        <f t="shared" si="82"/>
        <v>2500</v>
      </c>
      <c r="O324" s="59">
        <f t="shared" si="82"/>
        <v>0</v>
      </c>
      <c r="P324" s="134">
        <f t="shared" si="82"/>
        <v>0</v>
      </c>
      <c r="Q324" s="7"/>
    </row>
    <row r="325" spans="1:17" s="8" customFormat="1" ht="16.5" customHeight="1" thickBot="1">
      <c r="A325" s="706"/>
      <c r="B325" s="713"/>
      <c r="C325" s="161" t="s">
        <v>86</v>
      </c>
      <c r="D325" s="182">
        <v>15000</v>
      </c>
      <c r="E325" s="167">
        <v>0</v>
      </c>
      <c r="F325" s="167">
        <v>0</v>
      </c>
      <c r="G325" s="167">
        <v>0</v>
      </c>
      <c r="H325" s="167">
        <v>0</v>
      </c>
      <c r="I325" s="167">
        <v>0</v>
      </c>
      <c r="J325" s="167">
        <v>0</v>
      </c>
      <c r="K325" s="167">
        <v>0</v>
      </c>
      <c r="L325" s="167">
        <v>2500</v>
      </c>
      <c r="M325" s="167">
        <v>10000</v>
      </c>
      <c r="N325" s="167">
        <v>2500</v>
      </c>
      <c r="O325" s="167">
        <v>0</v>
      </c>
      <c r="P325" s="168">
        <v>0</v>
      </c>
      <c r="Q325" s="7"/>
    </row>
    <row r="326" spans="1:17" s="6" customFormat="1" ht="18" customHeight="1">
      <c r="A326" s="704">
        <v>926</v>
      </c>
      <c r="B326" s="156"/>
      <c r="C326" s="157" t="s">
        <v>61</v>
      </c>
      <c r="D326" s="225">
        <f>SUM(D327)</f>
        <v>23700</v>
      </c>
      <c r="E326" s="225">
        <f aca="true" t="shared" si="83" ref="E326:P328">SUM(E327)</f>
        <v>0</v>
      </c>
      <c r="F326" s="225">
        <f t="shared" si="83"/>
        <v>0</v>
      </c>
      <c r="G326" s="225">
        <f t="shared" si="83"/>
        <v>6950</v>
      </c>
      <c r="H326" s="225">
        <f t="shared" si="83"/>
        <v>3000</v>
      </c>
      <c r="I326" s="225">
        <f t="shared" si="83"/>
        <v>5200</v>
      </c>
      <c r="J326" s="225">
        <f t="shared" si="83"/>
        <v>1000</v>
      </c>
      <c r="K326" s="225">
        <f t="shared" si="83"/>
        <v>4400</v>
      </c>
      <c r="L326" s="225">
        <f t="shared" si="83"/>
        <v>1000</v>
      </c>
      <c r="M326" s="225">
        <f t="shared" si="83"/>
        <v>700</v>
      </c>
      <c r="N326" s="225">
        <f t="shared" si="83"/>
        <v>850</v>
      </c>
      <c r="O326" s="225">
        <f t="shared" si="83"/>
        <v>600</v>
      </c>
      <c r="P326" s="226">
        <f t="shared" si="83"/>
        <v>0</v>
      </c>
      <c r="Q326" s="5"/>
    </row>
    <row r="327" spans="1:17" s="8" customFormat="1" ht="34.5" customHeight="1">
      <c r="A327" s="705"/>
      <c r="B327" s="707">
        <v>92605</v>
      </c>
      <c r="C327" s="9" t="s">
        <v>62</v>
      </c>
      <c r="D327" s="22">
        <f>SUM(D328)</f>
        <v>23700</v>
      </c>
      <c r="E327" s="22">
        <f t="shared" si="83"/>
        <v>0</v>
      </c>
      <c r="F327" s="22">
        <f t="shared" si="83"/>
        <v>0</v>
      </c>
      <c r="G327" s="22">
        <f t="shared" si="83"/>
        <v>6950</v>
      </c>
      <c r="H327" s="22">
        <f t="shared" si="83"/>
        <v>3000</v>
      </c>
      <c r="I327" s="22">
        <f t="shared" si="83"/>
        <v>5200</v>
      </c>
      <c r="J327" s="22">
        <f t="shared" si="83"/>
        <v>1000</v>
      </c>
      <c r="K327" s="22">
        <f t="shared" si="83"/>
        <v>4400</v>
      </c>
      <c r="L327" s="22">
        <f t="shared" si="83"/>
        <v>1000</v>
      </c>
      <c r="M327" s="22">
        <f t="shared" si="83"/>
        <v>700</v>
      </c>
      <c r="N327" s="22">
        <f t="shared" si="83"/>
        <v>850</v>
      </c>
      <c r="O327" s="22">
        <f t="shared" si="83"/>
        <v>600</v>
      </c>
      <c r="P327" s="51">
        <f t="shared" si="83"/>
        <v>0</v>
      </c>
      <c r="Q327" s="7"/>
    </row>
    <row r="328" spans="1:17" s="8" customFormat="1" ht="15" customHeight="1">
      <c r="A328" s="705"/>
      <c r="B328" s="707"/>
      <c r="C328" s="53" t="s">
        <v>143</v>
      </c>
      <c r="D328" s="63">
        <f>SUM(D329)</f>
        <v>23700</v>
      </c>
      <c r="E328" s="103">
        <f t="shared" si="83"/>
        <v>0</v>
      </c>
      <c r="F328" s="103">
        <f t="shared" si="83"/>
        <v>0</v>
      </c>
      <c r="G328" s="63">
        <f t="shared" si="83"/>
        <v>6950</v>
      </c>
      <c r="H328" s="63">
        <f t="shared" si="83"/>
        <v>3000</v>
      </c>
      <c r="I328" s="63">
        <f t="shared" si="83"/>
        <v>5200</v>
      </c>
      <c r="J328" s="63">
        <f t="shared" si="83"/>
        <v>1000</v>
      </c>
      <c r="K328" s="63">
        <f t="shared" si="83"/>
        <v>4400</v>
      </c>
      <c r="L328" s="63">
        <f t="shared" si="83"/>
        <v>1000</v>
      </c>
      <c r="M328" s="63">
        <f t="shared" si="83"/>
        <v>700</v>
      </c>
      <c r="N328" s="63">
        <f t="shared" si="83"/>
        <v>850</v>
      </c>
      <c r="O328" s="103">
        <f t="shared" si="83"/>
        <v>600</v>
      </c>
      <c r="P328" s="141">
        <f t="shared" si="83"/>
        <v>0</v>
      </c>
      <c r="Q328" s="7"/>
    </row>
    <row r="329" spans="1:17" s="8" customFormat="1" ht="18.75" customHeight="1" thickBot="1">
      <c r="A329" s="706"/>
      <c r="B329" s="708"/>
      <c r="C329" s="161" t="s">
        <v>147</v>
      </c>
      <c r="D329" s="166">
        <v>23700</v>
      </c>
      <c r="E329" s="163">
        <v>0</v>
      </c>
      <c r="F329" s="163">
        <v>0</v>
      </c>
      <c r="G329" s="163">
        <v>6950</v>
      </c>
      <c r="H329" s="163">
        <v>3000</v>
      </c>
      <c r="I329" s="163">
        <v>5200</v>
      </c>
      <c r="J329" s="163">
        <v>1000</v>
      </c>
      <c r="K329" s="163">
        <v>4400</v>
      </c>
      <c r="L329" s="163">
        <v>1000</v>
      </c>
      <c r="M329" s="163">
        <v>700</v>
      </c>
      <c r="N329" s="163">
        <v>850</v>
      </c>
      <c r="O329" s="163">
        <v>600</v>
      </c>
      <c r="P329" s="227">
        <v>0</v>
      </c>
      <c r="Q329" s="7"/>
    </row>
    <row r="330" spans="1:17" s="12" customFormat="1" ht="22.5" customHeight="1" thickBot="1">
      <c r="A330" s="709" t="s">
        <v>57</v>
      </c>
      <c r="B330" s="710"/>
      <c r="C330" s="710"/>
      <c r="D330" s="228">
        <f aca="true" t="shared" si="84" ref="D330:P330">SUM(D326,D312,D250,D238,D197,D175,D168,D86,D83,D78,D73,D61,D41,D28,D24,D20,D14,D7,D3)</f>
        <v>69652144</v>
      </c>
      <c r="E330" s="228">
        <f t="shared" si="84"/>
        <v>5509373</v>
      </c>
      <c r="F330" s="228">
        <f t="shared" si="84"/>
        <v>6626165</v>
      </c>
      <c r="G330" s="228">
        <f t="shared" si="84"/>
        <v>6092213</v>
      </c>
      <c r="H330" s="228">
        <f t="shared" si="84"/>
        <v>5172181</v>
      </c>
      <c r="I330" s="228">
        <f t="shared" si="84"/>
        <v>5671631</v>
      </c>
      <c r="J330" s="228">
        <f t="shared" si="84"/>
        <v>5054168</v>
      </c>
      <c r="K330" s="228">
        <f t="shared" si="84"/>
        <v>4875253</v>
      </c>
      <c r="L330" s="228">
        <f t="shared" si="84"/>
        <v>4773605</v>
      </c>
      <c r="M330" s="228">
        <f t="shared" si="84"/>
        <v>5503690</v>
      </c>
      <c r="N330" s="228">
        <f t="shared" si="84"/>
        <v>9103406</v>
      </c>
      <c r="O330" s="228">
        <f t="shared" si="84"/>
        <v>4750346</v>
      </c>
      <c r="P330" s="229">
        <f t="shared" si="84"/>
        <v>4506353</v>
      </c>
      <c r="Q330" s="11"/>
    </row>
    <row r="331" spans="1:16" s="35" customFormat="1" ht="21" customHeight="1" thickBot="1">
      <c r="A331" s="744" t="s">
        <v>188</v>
      </c>
      <c r="B331" s="745"/>
      <c r="C331" s="745"/>
      <c r="D331" s="745"/>
      <c r="E331" s="745"/>
      <c r="F331" s="745"/>
      <c r="G331" s="745"/>
      <c r="H331" s="745"/>
      <c r="I331" s="745"/>
      <c r="J331" s="745"/>
      <c r="K331" s="745"/>
      <c r="L331" s="745"/>
      <c r="M331" s="745"/>
      <c r="N331" s="745"/>
      <c r="O331" s="745"/>
      <c r="P331" s="746"/>
    </row>
    <row r="332" spans="1:3" s="35" customFormat="1" ht="15">
      <c r="A332" s="32"/>
      <c r="B332" s="33"/>
      <c r="C332" s="34"/>
    </row>
    <row r="338" ht="15">
      <c r="C338" s="39"/>
    </row>
  </sheetData>
  <mergeCells count="84">
    <mergeCell ref="A331:P331"/>
    <mergeCell ref="A275:A310"/>
    <mergeCell ref="B275:B277"/>
    <mergeCell ref="B278:B297"/>
    <mergeCell ref="B298:B300"/>
    <mergeCell ref="B301:B310"/>
    <mergeCell ref="B84:B85"/>
    <mergeCell ref="B239:B241"/>
    <mergeCell ref="B320:B322"/>
    <mergeCell ref="B176:B178"/>
    <mergeCell ref="B179:B182"/>
    <mergeCell ref="B183:B186"/>
    <mergeCell ref="B99:B114"/>
    <mergeCell ref="B145:B151"/>
    <mergeCell ref="B153:B156"/>
    <mergeCell ref="B187:B193"/>
    <mergeCell ref="B223:B228"/>
    <mergeCell ref="B229:B232"/>
    <mergeCell ref="B270:B273"/>
    <mergeCell ref="B251:B265"/>
    <mergeCell ref="B95:B98"/>
    <mergeCell ref="B157:B160"/>
    <mergeCell ref="B116:B125"/>
    <mergeCell ref="B91:B94"/>
    <mergeCell ref="B126:B144"/>
    <mergeCell ref="B35:B39"/>
    <mergeCell ref="A35:A39"/>
    <mergeCell ref="B49:B53"/>
    <mergeCell ref="B58:B60"/>
    <mergeCell ref="B46:B48"/>
    <mergeCell ref="B42:B45"/>
    <mergeCell ref="A41:A60"/>
    <mergeCell ref="B54:B57"/>
    <mergeCell ref="A14:A19"/>
    <mergeCell ref="B32:B34"/>
    <mergeCell ref="B29:B31"/>
    <mergeCell ref="A20:A23"/>
    <mergeCell ref="B21:B23"/>
    <mergeCell ref="A24:A27"/>
    <mergeCell ref="B25:B27"/>
    <mergeCell ref="A28:A34"/>
    <mergeCell ref="B15:B19"/>
    <mergeCell ref="A1:P1"/>
    <mergeCell ref="B4:B6"/>
    <mergeCell ref="A3:A6"/>
    <mergeCell ref="A7:A13"/>
    <mergeCell ref="B11:B13"/>
    <mergeCell ref="B8:B10"/>
    <mergeCell ref="A78:A82"/>
    <mergeCell ref="B79:B82"/>
    <mergeCell ref="A61:A72"/>
    <mergeCell ref="B67:B69"/>
    <mergeCell ref="B70:B72"/>
    <mergeCell ref="B62:B66"/>
    <mergeCell ref="A73:A76"/>
    <mergeCell ref="B74:B76"/>
    <mergeCell ref="A83:A85"/>
    <mergeCell ref="A168:A174"/>
    <mergeCell ref="B169:B171"/>
    <mergeCell ref="B172:B174"/>
    <mergeCell ref="B164:B167"/>
    <mergeCell ref="A153:A167"/>
    <mergeCell ref="B161:B163"/>
    <mergeCell ref="A86:A114"/>
    <mergeCell ref="A116:A151"/>
    <mergeCell ref="B87:B90"/>
    <mergeCell ref="A250:A273"/>
    <mergeCell ref="B195:B196"/>
    <mergeCell ref="A175:A193"/>
    <mergeCell ref="B233:B236"/>
    <mergeCell ref="A238:A249"/>
    <mergeCell ref="B242:B245"/>
    <mergeCell ref="B246:B249"/>
    <mergeCell ref="B197:B209"/>
    <mergeCell ref="B266:B269"/>
    <mergeCell ref="B210:B222"/>
    <mergeCell ref="R312:S312"/>
    <mergeCell ref="A326:A329"/>
    <mergeCell ref="B327:B329"/>
    <mergeCell ref="A330:C330"/>
    <mergeCell ref="A312:A325"/>
    <mergeCell ref="B313:B315"/>
    <mergeCell ref="B316:B319"/>
    <mergeCell ref="B323:B325"/>
  </mergeCells>
  <printOptions horizontalCentered="1"/>
  <pageMargins left="0.1968503937007874" right="0.1968503937007874" top="0.984251968503937" bottom="0.5511811023622047" header="0.3937007874015748" footer="0.5118110236220472"/>
  <pageSetup horizontalDpi="600" verticalDpi="600" orientation="landscape" paperSize="9" scale="49" r:id="rId1"/>
  <headerFooter alignWithMargins="0">
    <oddHeader>&amp;RZałącznik nr 2
do uchwały Nr 28/2007
Zarządu Powiatu
Czarnkowsko-Trzcianeckiego
z dnia 01.03.2007 roku</oddHeader>
    <oddFooter>&amp;LSporządził:
Skarbnik Powiatu
Ewa Dymek&amp;CStrona &amp;P</oddFooter>
  </headerFooter>
  <rowBreaks count="8" manualBreakCount="8">
    <brk id="39" max="15" man="1"/>
    <brk id="76" max="15" man="1"/>
    <brk id="114" max="15" man="1"/>
    <brk id="151" max="15" man="1"/>
    <brk id="193" max="15" man="1"/>
    <brk id="236" max="15" man="1"/>
    <brk id="273" max="15" man="1"/>
    <brk id="310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68"/>
  <sheetViews>
    <sheetView tabSelected="1" view="pageBreakPreview" zoomScale="60" zoomScaleNormal="60" workbookViewId="0" topLeftCell="A374">
      <selection activeCell="D181" sqref="D181:P181"/>
    </sheetView>
  </sheetViews>
  <sheetFormatPr defaultColWidth="9.140625" defaultRowHeight="12.75"/>
  <cols>
    <col min="1" max="1" width="8.57421875" style="260" customWidth="1"/>
    <col min="2" max="2" width="10.8515625" style="261" customWidth="1"/>
    <col min="3" max="3" width="47.8515625" style="262" customWidth="1"/>
    <col min="4" max="4" width="18.8515625" style="253" customWidth="1"/>
    <col min="5" max="5" width="15.8515625" style="253" customWidth="1"/>
    <col min="6" max="6" width="16.421875" style="253" customWidth="1"/>
    <col min="7" max="7" width="16.28125" style="253" customWidth="1"/>
    <col min="8" max="8" width="16.421875" style="253" customWidth="1"/>
    <col min="9" max="9" width="16.7109375" style="253" customWidth="1"/>
    <col min="10" max="10" width="19.421875" style="253" customWidth="1"/>
    <col min="11" max="11" width="18.140625" style="253" customWidth="1"/>
    <col min="12" max="12" width="17.140625" style="253" customWidth="1"/>
    <col min="13" max="13" width="18.57421875" style="253" customWidth="1"/>
    <col min="14" max="14" width="17.421875" style="253" customWidth="1"/>
    <col min="15" max="15" width="16.00390625" style="253" customWidth="1"/>
    <col min="16" max="16" width="17.8515625" style="253" customWidth="1"/>
    <col min="17" max="17" width="9.28125" style="253" bestFit="1" customWidth="1"/>
    <col min="18" max="16384" width="9.140625" style="253" customWidth="1"/>
  </cols>
  <sheetData>
    <row r="1" spans="1:17" s="247" customFormat="1" ht="36" customHeight="1">
      <c r="A1" s="787" t="s">
        <v>63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246"/>
    </row>
    <row r="2" spans="1:17" s="263" customFormat="1" ht="49.5" customHeight="1">
      <c r="A2" s="265" t="s">
        <v>0</v>
      </c>
      <c r="B2" s="266" t="s">
        <v>1</v>
      </c>
      <c r="C2" s="267" t="s">
        <v>87</v>
      </c>
      <c r="D2" s="266" t="s">
        <v>2</v>
      </c>
      <c r="E2" s="265" t="s">
        <v>42</v>
      </c>
      <c r="F2" s="266" t="s">
        <v>43</v>
      </c>
      <c r="G2" s="266" t="s">
        <v>44</v>
      </c>
      <c r="H2" s="266" t="s">
        <v>45</v>
      </c>
      <c r="I2" s="266" t="s">
        <v>46</v>
      </c>
      <c r="J2" s="266" t="s">
        <v>47</v>
      </c>
      <c r="K2" s="266" t="s">
        <v>48</v>
      </c>
      <c r="L2" s="266" t="s">
        <v>49</v>
      </c>
      <c r="M2" s="266" t="s">
        <v>50</v>
      </c>
      <c r="N2" s="266" t="s">
        <v>51</v>
      </c>
      <c r="O2" s="266" t="s">
        <v>52</v>
      </c>
      <c r="P2" s="266" t="s">
        <v>53</v>
      </c>
      <c r="Q2" s="37"/>
    </row>
    <row r="3" spans="1:17" s="248" customFormat="1" ht="52.5" customHeight="1">
      <c r="A3" s="789">
        <v>10</v>
      </c>
      <c r="B3" s="298"/>
      <c r="C3" s="297" t="s">
        <v>3</v>
      </c>
      <c r="D3" s="359">
        <v>25000</v>
      </c>
      <c r="E3" s="415">
        <v>0</v>
      </c>
      <c r="F3" s="415">
        <v>1300</v>
      </c>
      <c r="G3" s="415">
        <v>1140</v>
      </c>
      <c r="H3" s="415">
        <v>0</v>
      </c>
      <c r="I3" s="415">
        <v>0</v>
      </c>
      <c r="J3" s="415">
        <v>2000</v>
      </c>
      <c r="K3" s="415">
        <v>7560</v>
      </c>
      <c r="L3" s="415">
        <v>2000</v>
      </c>
      <c r="M3" s="415">
        <v>2000</v>
      </c>
      <c r="N3" s="415">
        <v>2000</v>
      </c>
      <c r="O3" s="415">
        <v>5000</v>
      </c>
      <c r="P3" s="415">
        <v>2000</v>
      </c>
      <c r="Q3" s="273"/>
    </row>
    <row r="4" spans="1:17" s="249" customFormat="1" ht="48" customHeight="1">
      <c r="A4" s="790"/>
      <c r="B4" s="791">
        <v>1005</v>
      </c>
      <c r="C4" s="300" t="s">
        <v>4</v>
      </c>
      <c r="D4" s="481">
        <f>SUM(D5)</f>
        <v>25000</v>
      </c>
      <c r="E4" s="481">
        <f aca="true" t="shared" si="0" ref="E4:P4">SUM(E5)</f>
        <v>0</v>
      </c>
      <c r="F4" s="481">
        <f t="shared" si="0"/>
        <v>1300</v>
      </c>
      <c r="G4" s="481">
        <f t="shared" si="0"/>
        <v>1140</v>
      </c>
      <c r="H4" s="481">
        <f t="shared" si="0"/>
        <v>0</v>
      </c>
      <c r="I4" s="481">
        <f t="shared" si="0"/>
        <v>0</v>
      </c>
      <c r="J4" s="481">
        <f t="shared" si="0"/>
        <v>2000</v>
      </c>
      <c r="K4" s="481">
        <f t="shared" si="0"/>
        <v>7560</v>
      </c>
      <c r="L4" s="481">
        <f t="shared" si="0"/>
        <v>2000</v>
      </c>
      <c r="M4" s="481">
        <f t="shared" si="0"/>
        <v>2000</v>
      </c>
      <c r="N4" s="481">
        <f t="shared" si="0"/>
        <v>2000</v>
      </c>
      <c r="O4" s="481">
        <f t="shared" si="0"/>
        <v>5000</v>
      </c>
      <c r="P4" s="481">
        <f t="shared" si="0"/>
        <v>2000</v>
      </c>
      <c r="Q4" s="274"/>
    </row>
    <row r="5" spans="1:17" s="249" customFormat="1" ht="42" customHeight="1">
      <c r="A5" s="790"/>
      <c r="B5" s="792"/>
      <c r="C5" s="301" t="s">
        <v>104</v>
      </c>
      <c r="D5" s="360">
        <v>25000</v>
      </c>
      <c r="E5" s="486">
        <v>0</v>
      </c>
      <c r="F5" s="487">
        <v>1300</v>
      </c>
      <c r="G5" s="486">
        <v>1140</v>
      </c>
      <c r="H5" s="487">
        <v>0</v>
      </c>
      <c r="I5" s="486">
        <v>0</v>
      </c>
      <c r="J5" s="487">
        <v>2000</v>
      </c>
      <c r="K5" s="486">
        <v>7560</v>
      </c>
      <c r="L5" s="487">
        <v>2000</v>
      </c>
      <c r="M5" s="486">
        <v>2000</v>
      </c>
      <c r="N5" s="487">
        <v>2000</v>
      </c>
      <c r="O5" s="486">
        <v>5000</v>
      </c>
      <c r="P5" s="486">
        <v>2000</v>
      </c>
      <c r="Q5" s="274"/>
    </row>
    <row r="6" spans="1:17" s="250" customFormat="1" ht="44.25" customHeight="1">
      <c r="A6" s="790"/>
      <c r="B6" s="770"/>
      <c r="C6" s="302" t="s">
        <v>86</v>
      </c>
      <c r="D6" s="361">
        <v>25000</v>
      </c>
      <c r="E6" s="488">
        <v>0</v>
      </c>
      <c r="F6" s="489">
        <v>1300</v>
      </c>
      <c r="G6" s="490">
        <v>1140</v>
      </c>
      <c r="H6" s="489">
        <v>0</v>
      </c>
      <c r="I6" s="490">
        <v>0</v>
      </c>
      <c r="J6" s="489">
        <v>2000</v>
      </c>
      <c r="K6" s="490">
        <v>7560</v>
      </c>
      <c r="L6" s="489">
        <v>2000</v>
      </c>
      <c r="M6" s="490">
        <v>2000</v>
      </c>
      <c r="N6" s="489">
        <v>2000</v>
      </c>
      <c r="O6" s="490">
        <v>5000</v>
      </c>
      <c r="P6" s="490">
        <v>2000</v>
      </c>
      <c r="Q6" s="275"/>
    </row>
    <row r="7" spans="1:17" s="248" customFormat="1" ht="57.75" customHeight="1">
      <c r="A7" s="789">
        <v>20</v>
      </c>
      <c r="B7" s="299"/>
      <c r="C7" s="297" t="s">
        <v>5</v>
      </c>
      <c r="D7" s="359">
        <f>SUM(D11,D8)</f>
        <v>384021</v>
      </c>
      <c r="E7" s="359">
        <f aca="true" t="shared" si="1" ref="E7:P7">SUM(E11,E8)</f>
        <v>21518</v>
      </c>
      <c r="F7" s="359">
        <f t="shared" si="1"/>
        <v>23230</v>
      </c>
      <c r="G7" s="359">
        <f t="shared" si="1"/>
        <v>53162</v>
      </c>
      <c r="H7" s="359">
        <f t="shared" si="1"/>
        <v>23411</v>
      </c>
      <c r="I7" s="359">
        <f t="shared" si="1"/>
        <v>21810</v>
      </c>
      <c r="J7" s="359">
        <f t="shared" si="1"/>
        <v>53694</v>
      </c>
      <c r="K7" s="359">
        <f t="shared" si="1"/>
        <v>21810</v>
      </c>
      <c r="L7" s="359">
        <f t="shared" si="1"/>
        <v>21810</v>
      </c>
      <c r="M7" s="359">
        <f t="shared" si="1"/>
        <v>53694</v>
      </c>
      <c r="N7" s="359">
        <f t="shared" si="1"/>
        <v>21810</v>
      </c>
      <c r="O7" s="359">
        <f t="shared" si="1"/>
        <v>21810</v>
      </c>
      <c r="P7" s="359">
        <f t="shared" si="1"/>
        <v>46262</v>
      </c>
      <c r="Q7" s="273"/>
    </row>
    <row r="8" spans="1:17" s="249" customFormat="1" ht="43.5" customHeight="1">
      <c r="A8" s="790"/>
      <c r="B8" s="793">
        <v>2001</v>
      </c>
      <c r="C8" s="300" t="s">
        <v>6</v>
      </c>
      <c r="D8" s="362">
        <v>256147</v>
      </c>
      <c r="E8" s="424">
        <v>21518</v>
      </c>
      <c r="F8" s="422">
        <v>21278</v>
      </c>
      <c r="G8" s="423">
        <v>21278</v>
      </c>
      <c r="H8" s="422">
        <v>23411</v>
      </c>
      <c r="I8" s="423">
        <v>21810</v>
      </c>
      <c r="J8" s="422">
        <v>21810</v>
      </c>
      <c r="K8" s="423">
        <v>21810</v>
      </c>
      <c r="L8" s="422">
        <v>21810</v>
      </c>
      <c r="M8" s="423">
        <v>21810</v>
      </c>
      <c r="N8" s="422">
        <v>21810</v>
      </c>
      <c r="O8" s="423">
        <v>21810</v>
      </c>
      <c r="P8" s="422">
        <v>15992</v>
      </c>
      <c r="Q8" s="274"/>
    </row>
    <row r="9" spans="1:17" s="249" customFormat="1" ht="48.75" customHeight="1">
      <c r="A9" s="790"/>
      <c r="B9" s="794"/>
      <c r="C9" s="303" t="s">
        <v>88</v>
      </c>
      <c r="D9" s="395">
        <v>256147</v>
      </c>
      <c r="E9" s="491">
        <v>21518</v>
      </c>
      <c r="F9" s="492">
        <v>21278</v>
      </c>
      <c r="G9" s="491">
        <v>21278</v>
      </c>
      <c r="H9" s="492">
        <v>23411</v>
      </c>
      <c r="I9" s="491">
        <v>21810</v>
      </c>
      <c r="J9" s="492">
        <v>21810</v>
      </c>
      <c r="K9" s="491">
        <v>21810</v>
      </c>
      <c r="L9" s="492">
        <v>21810</v>
      </c>
      <c r="M9" s="491">
        <v>21810</v>
      </c>
      <c r="N9" s="492">
        <v>21810</v>
      </c>
      <c r="O9" s="491">
        <v>21810</v>
      </c>
      <c r="P9" s="491">
        <v>15992</v>
      </c>
      <c r="Q9" s="274"/>
    </row>
    <row r="10" spans="1:17" s="249" customFormat="1" ht="45" customHeight="1">
      <c r="A10" s="790"/>
      <c r="B10" s="786"/>
      <c r="C10" s="304" t="s">
        <v>86</v>
      </c>
      <c r="D10" s="364">
        <v>256147</v>
      </c>
      <c r="E10" s="493">
        <v>21518</v>
      </c>
      <c r="F10" s="494">
        <v>21278</v>
      </c>
      <c r="G10" s="493">
        <v>21278</v>
      </c>
      <c r="H10" s="494">
        <v>23411</v>
      </c>
      <c r="I10" s="493">
        <v>21810</v>
      </c>
      <c r="J10" s="494">
        <v>21810</v>
      </c>
      <c r="K10" s="493">
        <v>21810</v>
      </c>
      <c r="L10" s="494">
        <v>21810</v>
      </c>
      <c r="M10" s="493">
        <v>21810</v>
      </c>
      <c r="N10" s="494">
        <v>21810</v>
      </c>
      <c r="O10" s="493">
        <v>21810</v>
      </c>
      <c r="P10" s="493">
        <v>15992</v>
      </c>
      <c r="Q10" s="274"/>
    </row>
    <row r="11" spans="1:17" s="8" customFormat="1" ht="54" customHeight="1">
      <c r="A11" s="790"/>
      <c r="B11" s="793">
        <v>2002</v>
      </c>
      <c r="C11" s="305" t="s">
        <v>64</v>
      </c>
      <c r="D11" s="365">
        <v>127874</v>
      </c>
      <c r="E11" s="425">
        <v>0</v>
      </c>
      <c r="F11" s="425">
        <v>1952</v>
      </c>
      <c r="G11" s="425">
        <v>31884</v>
      </c>
      <c r="H11" s="425">
        <v>0</v>
      </c>
      <c r="I11" s="425">
        <v>0</v>
      </c>
      <c r="J11" s="425">
        <v>31884</v>
      </c>
      <c r="K11" s="425">
        <v>0</v>
      </c>
      <c r="L11" s="425">
        <v>0</v>
      </c>
      <c r="M11" s="425">
        <v>31884</v>
      </c>
      <c r="N11" s="425">
        <v>0</v>
      </c>
      <c r="O11" s="425">
        <v>0</v>
      </c>
      <c r="P11" s="425">
        <v>30270</v>
      </c>
      <c r="Q11" s="274"/>
    </row>
    <row r="12" spans="1:17" s="8" customFormat="1" ht="51.75" customHeight="1">
      <c r="A12" s="790"/>
      <c r="B12" s="794"/>
      <c r="C12" s="303" t="s">
        <v>54</v>
      </c>
      <c r="D12" s="366">
        <v>127874</v>
      </c>
      <c r="E12" s="495">
        <v>0</v>
      </c>
      <c r="F12" s="491">
        <v>1952</v>
      </c>
      <c r="G12" s="495">
        <v>31884</v>
      </c>
      <c r="H12" s="491">
        <v>0</v>
      </c>
      <c r="I12" s="495">
        <v>0</v>
      </c>
      <c r="J12" s="491">
        <v>31884</v>
      </c>
      <c r="K12" s="495">
        <v>0</v>
      </c>
      <c r="L12" s="491">
        <v>0</v>
      </c>
      <c r="M12" s="495">
        <v>31884</v>
      </c>
      <c r="N12" s="491">
        <v>0</v>
      </c>
      <c r="O12" s="495">
        <v>0</v>
      </c>
      <c r="P12" s="491">
        <v>30270</v>
      </c>
      <c r="Q12" s="274"/>
    </row>
    <row r="13" spans="1:17" s="8" customFormat="1" ht="45.75" customHeight="1">
      <c r="A13" s="790"/>
      <c r="B13" s="785"/>
      <c r="C13" s="304" t="s">
        <v>86</v>
      </c>
      <c r="D13" s="367">
        <v>127874</v>
      </c>
      <c r="E13" s="494">
        <v>0</v>
      </c>
      <c r="F13" s="493">
        <v>1952</v>
      </c>
      <c r="G13" s="494">
        <v>31884</v>
      </c>
      <c r="H13" s="493">
        <v>0</v>
      </c>
      <c r="I13" s="494">
        <v>0</v>
      </c>
      <c r="J13" s="493">
        <v>31884</v>
      </c>
      <c r="K13" s="494">
        <v>0</v>
      </c>
      <c r="L13" s="493">
        <v>0</v>
      </c>
      <c r="M13" s="494">
        <v>31884</v>
      </c>
      <c r="N13" s="493">
        <v>0</v>
      </c>
      <c r="O13" s="494">
        <v>0</v>
      </c>
      <c r="P13" s="493">
        <v>30270</v>
      </c>
      <c r="Q13" s="274"/>
    </row>
    <row r="14" spans="1:17" s="248" customFormat="1" ht="69.75" customHeight="1">
      <c r="A14" s="795">
        <v>600</v>
      </c>
      <c r="B14" s="299"/>
      <c r="C14" s="306" t="s">
        <v>7</v>
      </c>
      <c r="D14" s="359">
        <v>7796345</v>
      </c>
      <c r="E14" s="359">
        <f aca="true" t="shared" si="2" ref="E14:P14">SUM(E15)</f>
        <v>88715</v>
      </c>
      <c r="F14" s="359">
        <f t="shared" si="2"/>
        <v>124055</v>
      </c>
      <c r="G14" s="359">
        <f t="shared" si="2"/>
        <v>128561</v>
      </c>
      <c r="H14" s="359">
        <f t="shared" si="2"/>
        <v>166506</v>
      </c>
      <c r="I14" s="359">
        <f t="shared" si="2"/>
        <v>460957</v>
      </c>
      <c r="J14" s="359">
        <f t="shared" si="2"/>
        <v>244332</v>
      </c>
      <c r="K14" s="359">
        <f t="shared" si="2"/>
        <v>170695</v>
      </c>
      <c r="L14" s="359">
        <f t="shared" si="2"/>
        <v>156179</v>
      </c>
      <c r="M14" s="359">
        <f t="shared" si="2"/>
        <v>2866499</v>
      </c>
      <c r="N14" s="359">
        <f t="shared" si="2"/>
        <v>2844499</v>
      </c>
      <c r="O14" s="359">
        <f t="shared" si="2"/>
        <v>380000</v>
      </c>
      <c r="P14" s="359">
        <f t="shared" si="2"/>
        <v>165347</v>
      </c>
      <c r="Q14" s="276"/>
    </row>
    <row r="15" spans="1:17" s="249" customFormat="1" ht="53.25" customHeight="1">
      <c r="A15" s="790"/>
      <c r="B15" s="772">
        <v>60014</v>
      </c>
      <c r="C15" s="307" t="s">
        <v>8</v>
      </c>
      <c r="D15" s="362">
        <v>7796345</v>
      </c>
      <c r="E15" s="362">
        <f aca="true" t="shared" si="3" ref="E15:P15">SUM(E16)</f>
        <v>88715</v>
      </c>
      <c r="F15" s="362">
        <f t="shared" si="3"/>
        <v>124055</v>
      </c>
      <c r="G15" s="362">
        <f t="shared" si="3"/>
        <v>128561</v>
      </c>
      <c r="H15" s="362">
        <f t="shared" si="3"/>
        <v>166506</v>
      </c>
      <c r="I15" s="362">
        <f t="shared" si="3"/>
        <v>460957</v>
      </c>
      <c r="J15" s="362">
        <f t="shared" si="3"/>
        <v>244332</v>
      </c>
      <c r="K15" s="362">
        <f t="shared" si="3"/>
        <v>170695</v>
      </c>
      <c r="L15" s="362">
        <f t="shared" si="3"/>
        <v>156179</v>
      </c>
      <c r="M15" s="362">
        <f t="shared" si="3"/>
        <v>2866499</v>
      </c>
      <c r="N15" s="362">
        <f t="shared" si="3"/>
        <v>2844499</v>
      </c>
      <c r="O15" s="362">
        <f t="shared" si="3"/>
        <v>380000</v>
      </c>
      <c r="P15" s="362">
        <f t="shared" si="3"/>
        <v>165347</v>
      </c>
      <c r="Q15" s="274"/>
    </row>
    <row r="16" spans="1:17" s="249" customFormat="1" ht="51.75" customHeight="1">
      <c r="A16" s="790"/>
      <c r="B16" s="772"/>
      <c r="C16" s="308" t="s">
        <v>91</v>
      </c>
      <c r="D16" s="368">
        <f>SUM(D17,D19)</f>
        <v>7796345</v>
      </c>
      <c r="E16" s="368">
        <f>SUM(E17,E19)</f>
        <v>88715</v>
      </c>
      <c r="F16" s="368">
        <f>SUM(F17,F19)</f>
        <v>124055</v>
      </c>
      <c r="G16" s="368">
        <f>SUM(G17,G19)</f>
        <v>128561</v>
      </c>
      <c r="H16" s="368">
        <v>166506</v>
      </c>
      <c r="I16" s="368">
        <v>460957</v>
      </c>
      <c r="J16" s="368">
        <v>244332</v>
      </c>
      <c r="K16" s="368">
        <v>170695</v>
      </c>
      <c r="L16" s="368">
        <v>156179</v>
      </c>
      <c r="M16" s="368">
        <v>2866499</v>
      </c>
      <c r="N16" s="368">
        <v>2844499</v>
      </c>
      <c r="O16" s="368">
        <v>380000</v>
      </c>
      <c r="P16" s="366">
        <v>165347</v>
      </c>
      <c r="Q16" s="274"/>
    </row>
    <row r="17" spans="1:17" s="249" customFormat="1" ht="48.75" customHeight="1">
      <c r="A17" s="790"/>
      <c r="B17" s="796"/>
      <c r="C17" s="309" t="s">
        <v>89</v>
      </c>
      <c r="D17" s="496">
        <v>2302347</v>
      </c>
      <c r="E17" s="369">
        <v>88715</v>
      </c>
      <c r="F17" s="369">
        <v>124055</v>
      </c>
      <c r="G17" s="370">
        <v>128561</v>
      </c>
      <c r="H17" s="369">
        <v>135396</v>
      </c>
      <c r="I17" s="370">
        <v>115909</v>
      </c>
      <c r="J17" s="369">
        <v>240000</v>
      </c>
      <c r="K17" s="370">
        <v>170695</v>
      </c>
      <c r="L17" s="369">
        <v>155669</v>
      </c>
      <c r="M17" s="370">
        <v>310000</v>
      </c>
      <c r="N17" s="369">
        <v>288000</v>
      </c>
      <c r="O17" s="370">
        <v>380000</v>
      </c>
      <c r="P17" s="369">
        <v>165347</v>
      </c>
      <c r="Q17" s="274"/>
    </row>
    <row r="18" spans="1:17" s="249" customFormat="1" ht="54" customHeight="1">
      <c r="A18" s="790"/>
      <c r="B18" s="796"/>
      <c r="C18" s="310" t="s">
        <v>58</v>
      </c>
      <c r="D18" s="497">
        <v>890863</v>
      </c>
      <c r="E18" s="371">
        <v>66507</v>
      </c>
      <c r="F18" s="371">
        <v>88402</v>
      </c>
      <c r="G18" s="372">
        <v>74914</v>
      </c>
      <c r="H18" s="371">
        <v>51970</v>
      </c>
      <c r="I18" s="372">
        <v>58965</v>
      </c>
      <c r="J18" s="371">
        <v>73500</v>
      </c>
      <c r="K18" s="372">
        <v>70000</v>
      </c>
      <c r="L18" s="371">
        <v>65065</v>
      </c>
      <c r="M18" s="372">
        <v>85000</v>
      </c>
      <c r="N18" s="371">
        <v>67000</v>
      </c>
      <c r="O18" s="372">
        <v>75000</v>
      </c>
      <c r="P18" s="371">
        <v>114540</v>
      </c>
      <c r="Q18" s="274"/>
    </row>
    <row r="19" spans="1:17" s="249" customFormat="1" ht="43.5" customHeight="1">
      <c r="A19" s="790"/>
      <c r="B19" s="796"/>
      <c r="C19" s="311" t="s">
        <v>90</v>
      </c>
      <c r="D19" s="364">
        <v>5493998</v>
      </c>
      <c r="E19" s="498">
        <v>0</v>
      </c>
      <c r="F19" s="498">
        <v>0</v>
      </c>
      <c r="G19" s="499">
        <v>0</v>
      </c>
      <c r="H19" s="498">
        <v>31110</v>
      </c>
      <c r="I19" s="499">
        <v>345048</v>
      </c>
      <c r="J19" s="498">
        <v>4332</v>
      </c>
      <c r="K19" s="499">
        <v>0</v>
      </c>
      <c r="L19" s="498">
        <v>510</v>
      </c>
      <c r="M19" s="499">
        <v>2556499</v>
      </c>
      <c r="N19" s="498">
        <v>2556499</v>
      </c>
      <c r="O19" s="499">
        <v>0</v>
      </c>
      <c r="P19" s="498">
        <v>0</v>
      </c>
      <c r="Q19" s="274"/>
    </row>
    <row r="20" spans="1:17" s="263" customFormat="1" ht="49.5" customHeight="1">
      <c r="A20" s="265" t="s">
        <v>0</v>
      </c>
      <c r="B20" s="266" t="s">
        <v>1</v>
      </c>
      <c r="C20" s="267" t="s">
        <v>87</v>
      </c>
      <c r="D20" s="266" t="s">
        <v>2</v>
      </c>
      <c r="E20" s="265" t="s">
        <v>42</v>
      </c>
      <c r="F20" s="266" t="s">
        <v>43</v>
      </c>
      <c r="G20" s="266" t="s">
        <v>44</v>
      </c>
      <c r="H20" s="266" t="s">
        <v>45</v>
      </c>
      <c r="I20" s="266" t="s">
        <v>46</v>
      </c>
      <c r="J20" s="266" t="s">
        <v>47</v>
      </c>
      <c r="K20" s="266" t="s">
        <v>48</v>
      </c>
      <c r="L20" s="266" t="s">
        <v>49</v>
      </c>
      <c r="M20" s="266" t="s">
        <v>50</v>
      </c>
      <c r="N20" s="266" t="s">
        <v>51</v>
      </c>
      <c r="O20" s="266" t="s">
        <v>52</v>
      </c>
      <c r="P20" s="266" t="s">
        <v>53</v>
      </c>
      <c r="Q20" s="37"/>
    </row>
    <row r="21" spans="1:17" s="249" customFormat="1" ht="46.5" customHeight="1">
      <c r="A21" s="750">
        <v>630</v>
      </c>
      <c r="B21" s="299"/>
      <c r="C21" s="297" t="s">
        <v>65</v>
      </c>
      <c r="D21" s="373">
        <v>14000</v>
      </c>
      <c r="E21" s="446">
        <v>0</v>
      </c>
      <c r="F21" s="446">
        <v>0</v>
      </c>
      <c r="G21" s="446">
        <v>0</v>
      </c>
      <c r="H21" s="446">
        <v>2700</v>
      </c>
      <c r="I21" s="446">
        <v>5600</v>
      </c>
      <c r="J21" s="446">
        <v>2400</v>
      </c>
      <c r="K21" s="446">
        <v>0</v>
      </c>
      <c r="L21" s="446">
        <v>900</v>
      </c>
      <c r="M21" s="446">
        <v>2400</v>
      </c>
      <c r="N21" s="446">
        <v>0</v>
      </c>
      <c r="O21" s="446">
        <v>0</v>
      </c>
      <c r="P21" s="446">
        <v>0</v>
      </c>
      <c r="Q21" s="274"/>
    </row>
    <row r="22" spans="1:17" s="249" customFormat="1" ht="39.75" customHeight="1">
      <c r="A22" s="751"/>
      <c r="B22" s="798">
        <v>63003</v>
      </c>
      <c r="C22" s="406" t="s">
        <v>66</v>
      </c>
      <c r="D22" s="445">
        <f aca="true" t="shared" si="4" ref="D22:P22">SUM(D23,D26)</f>
        <v>14000</v>
      </c>
      <c r="E22" s="456">
        <f t="shared" si="4"/>
        <v>0</v>
      </c>
      <c r="F22" s="456">
        <f t="shared" si="4"/>
        <v>0</v>
      </c>
      <c r="G22" s="456">
        <f t="shared" si="4"/>
        <v>0</v>
      </c>
      <c r="H22" s="456">
        <f t="shared" si="4"/>
        <v>2700</v>
      </c>
      <c r="I22" s="456">
        <f t="shared" si="4"/>
        <v>6600</v>
      </c>
      <c r="J22" s="456">
        <f t="shared" si="4"/>
        <v>1400</v>
      </c>
      <c r="K22" s="456">
        <f t="shared" si="4"/>
        <v>554</v>
      </c>
      <c r="L22" s="456">
        <f t="shared" si="4"/>
        <v>900</v>
      </c>
      <c r="M22" s="456">
        <f t="shared" si="4"/>
        <v>1846</v>
      </c>
      <c r="N22" s="456">
        <f t="shared" si="4"/>
        <v>0</v>
      </c>
      <c r="O22" s="456">
        <f t="shared" si="4"/>
        <v>0</v>
      </c>
      <c r="P22" s="456">
        <f t="shared" si="4"/>
        <v>0</v>
      </c>
      <c r="Q22" s="274"/>
    </row>
    <row r="23" spans="1:17" s="249" customFormat="1" ht="36.75" customHeight="1">
      <c r="A23" s="751"/>
      <c r="B23" s="799"/>
      <c r="C23" s="411" t="s">
        <v>192</v>
      </c>
      <c r="D23" s="500">
        <v>13600</v>
      </c>
      <c r="E23" s="501">
        <v>0</v>
      </c>
      <c r="F23" s="501">
        <v>0</v>
      </c>
      <c r="G23" s="501">
        <v>0</v>
      </c>
      <c r="H23" s="501">
        <v>2700</v>
      </c>
      <c r="I23" s="501">
        <v>6600</v>
      </c>
      <c r="J23" s="501">
        <v>1400</v>
      </c>
      <c r="K23" s="501">
        <v>554</v>
      </c>
      <c r="L23" s="501">
        <v>900</v>
      </c>
      <c r="M23" s="501">
        <v>1446</v>
      </c>
      <c r="N23" s="501">
        <v>0</v>
      </c>
      <c r="O23" s="501">
        <v>0</v>
      </c>
      <c r="P23" s="439">
        <v>0</v>
      </c>
      <c r="Q23" s="274"/>
    </row>
    <row r="24" spans="1:17" s="249" customFormat="1" ht="39.75" customHeight="1">
      <c r="A24" s="751"/>
      <c r="B24" s="799"/>
      <c r="C24" s="416" t="s">
        <v>89</v>
      </c>
      <c r="D24" s="426">
        <v>13600</v>
      </c>
      <c r="E24" s="502">
        <v>0</v>
      </c>
      <c r="F24" s="502">
        <v>0</v>
      </c>
      <c r="G24" s="502">
        <v>0</v>
      </c>
      <c r="H24" s="502">
        <v>2700</v>
      </c>
      <c r="I24" s="502">
        <v>6600</v>
      </c>
      <c r="J24" s="502">
        <v>1400</v>
      </c>
      <c r="K24" s="502">
        <v>554</v>
      </c>
      <c r="L24" s="502">
        <v>900</v>
      </c>
      <c r="M24" s="502">
        <v>1446</v>
      </c>
      <c r="N24" s="502">
        <v>0</v>
      </c>
      <c r="O24" s="502">
        <v>0</v>
      </c>
      <c r="P24" s="503">
        <v>0</v>
      </c>
      <c r="Q24" s="274"/>
    </row>
    <row r="25" spans="1:17" s="249" customFormat="1" ht="46.5" customHeight="1">
      <c r="A25" s="751"/>
      <c r="B25" s="799"/>
      <c r="C25" s="304" t="s">
        <v>94</v>
      </c>
      <c r="D25" s="657">
        <v>10100</v>
      </c>
      <c r="E25" s="658">
        <v>0</v>
      </c>
      <c r="F25" s="658">
        <v>0</v>
      </c>
      <c r="G25" s="658">
        <v>0</v>
      </c>
      <c r="H25" s="658">
        <v>2700</v>
      </c>
      <c r="I25" s="658">
        <v>5600</v>
      </c>
      <c r="J25" s="658">
        <v>900</v>
      </c>
      <c r="K25" s="658">
        <v>0</v>
      </c>
      <c r="L25" s="658">
        <v>900</v>
      </c>
      <c r="M25" s="658">
        <v>0</v>
      </c>
      <c r="N25" s="658">
        <v>0</v>
      </c>
      <c r="O25" s="658">
        <v>0</v>
      </c>
      <c r="P25" s="659">
        <v>0</v>
      </c>
      <c r="Q25" s="274"/>
    </row>
    <row r="26" spans="1:17" s="251" customFormat="1" ht="48" customHeight="1">
      <c r="A26" s="751"/>
      <c r="B26" s="799"/>
      <c r="C26" s="330" t="s">
        <v>166</v>
      </c>
      <c r="D26" s="426">
        <v>400</v>
      </c>
      <c r="E26" s="507">
        <v>0</v>
      </c>
      <c r="F26" s="508">
        <v>0</v>
      </c>
      <c r="G26" s="509">
        <v>0</v>
      </c>
      <c r="H26" s="507">
        <v>0</v>
      </c>
      <c r="I26" s="509">
        <v>0</v>
      </c>
      <c r="J26" s="507">
        <v>0</v>
      </c>
      <c r="K26" s="509">
        <v>0</v>
      </c>
      <c r="L26" s="507">
        <v>0</v>
      </c>
      <c r="M26" s="509">
        <v>400</v>
      </c>
      <c r="N26" s="507">
        <v>0</v>
      </c>
      <c r="O26" s="509">
        <v>0</v>
      </c>
      <c r="P26" s="507">
        <v>0</v>
      </c>
      <c r="Q26" s="277"/>
    </row>
    <row r="27" spans="1:17" s="249" customFormat="1" ht="48" customHeight="1">
      <c r="A27" s="752"/>
      <c r="B27" s="800"/>
      <c r="C27" s="454" t="s">
        <v>201</v>
      </c>
      <c r="D27" s="504">
        <v>400</v>
      </c>
      <c r="E27" s="510">
        <v>0</v>
      </c>
      <c r="F27" s="511">
        <v>0</v>
      </c>
      <c r="G27" s="512">
        <v>0</v>
      </c>
      <c r="H27" s="510">
        <v>0</v>
      </c>
      <c r="I27" s="512">
        <v>0</v>
      </c>
      <c r="J27" s="510">
        <v>0</v>
      </c>
      <c r="K27" s="512">
        <v>0</v>
      </c>
      <c r="L27" s="510">
        <v>0</v>
      </c>
      <c r="M27" s="512">
        <v>400</v>
      </c>
      <c r="N27" s="510">
        <v>0</v>
      </c>
      <c r="O27" s="512">
        <v>0</v>
      </c>
      <c r="P27" s="510">
        <v>0</v>
      </c>
      <c r="Q27" s="274"/>
    </row>
    <row r="28" spans="1:17" s="248" customFormat="1" ht="46.5" customHeight="1">
      <c r="A28" s="750">
        <v>700</v>
      </c>
      <c r="B28" s="299"/>
      <c r="C28" s="297" t="s">
        <v>9</v>
      </c>
      <c r="D28" s="359">
        <f>SUM(D31,D33)</f>
        <v>350000</v>
      </c>
      <c r="E28" s="359">
        <f aca="true" t="shared" si="5" ref="E28:P28">SUM(E31,E33)</f>
        <v>18510</v>
      </c>
      <c r="F28" s="359">
        <f t="shared" si="5"/>
        <v>48532</v>
      </c>
      <c r="G28" s="359">
        <f t="shared" si="5"/>
        <v>21266</v>
      </c>
      <c r="H28" s="359">
        <f t="shared" si="5"/>
        <v>30781</v>
      </c>
      <c r="I28" s="359">
        <f t="shared" si="5"/>
        <v>19190</v>
      </c>
      <c r="J28" s="359">
        <f t="shared" si="5"/>
        <v>35445</v>
      </c>
      <c r="K28" s="359">
        <f t="shared" si="5"/>
        <v>36690</v>
      </c>
      <c r="L28" s="359">
        <f t="shared" si="5"/>
        <v>40160</v>
      </c>
      <c r="M28" s="359">
        <f t="shared" si="5"/>
        <v>19101</v>
      </c>
      <c r="N28" s="359">
        <f t="shared" si="5"/>
        <v>38860</v>
      </c>
      <c r="O28" s="359">
        <f t="shared" si="5"/>
        <v>24229</v>
      </c>
      <c r="P28" s="359">
        <f t="shared" si="5"/>
        <v>17236</v>
      </c>
      <c r="Q28" s="273"/>
    </row>
    <row r="29" spans="1:17" s="249" customFormat="1" ht="43.5" customHeight="1">
      <c r="A29" s="751"/>
      <c r="B29" s="756">
        <v>70005</v>
      </c>
      <c r="C29" s="300" t="s">
        <v>10</v>
      </c>
      <c r="D29" s="375">
        <f>SUM(D31,D33)</f>
        <v>350000</v>
      </c>
      <c r="E29" s="375">
        <f aca="true" t="shared" si="6" ref="E29:P29">SUM(E31,E33)</f>
        <v>18510</v>
      </c>
      <c r="F29" s="375">
        <f t="shared" si="6"/>
        <v>48532</v>
      </c>
      <c r="G29" s="375">
        <f t="shared" si="6"/>
        <v>21266</v>
      </c>
      <c r="H29" s="375">
        <f t="shared" si="6"/>
        <v>30781</v>
      </c>
      <c r="I29" s="375">
        <f t="shared" si="6"/>
        <v>19190</v>
      </c>
      <c r="J29" s="375">
        <f t="shared" si="6"/>
        <v>35445</v>
      </c>
      <c r="K29" s="375">
        <f t="shared" si="6"/>
        <v>36690</v>
      </c>
      <c r="L29" s="375">
        <f t="shared" si="6"/>
        <v>40160</v>
      </c>
      <c r="M29" s="375">
        <f t="shared" si="6"/>
        <v>19101</v>
      </c>
      <c r="N29" s="375">
        <f t="shared" si="6"/>
        <v>38860</v>
      </c>
      <c r="O29" s="375">
        <f t="shared" si="6"/>
        <v>24229</v>
      </c>
      <c r="P29" s="375">
        <f t="shared" si="6"/>
        <v>17236</v>
      </c>
      <c r="Q29" s="274"/>
    </row>
    <row r="30" spans="1:17" s="249" customFormat="1" ht="38.25" customHeight="1">
      <c r="A30" s="751"/>
      <c r="B30" s="757"/>
      <c r="C30" s="303" t="s">
        <v>96</v>
      </c>
      <c r="D30" s="270">
        <f>SUM(D31,D33)</f>
        <v>350000</v>
      </c>
      <c r="E30" s="270">
        <f aca="true" t="shared" si="7" ref="E30:P30">SUM(E31,E33)</f>
        <v>18510</v>
      </c>
      <c r="F30" s="270">
        <f t="shared" si="7"/>
        <v>48532</v>
      </c>
      <c r="G30" s="270">
        <f t="shared" si="7"/>
        <v>21266</v>
      </c>
      <c r="H30" s="270">
        <f t="shared" si="7"/>
        <v>30781</v>
      </c>
      <c r="I30" s="270">
        <f t="shared" si="7"/>
        <v>19190</v>
      </c>
      <c r="J30" s="270">
        <f t="shared" si="7"/>
        <v>35445</v>
      </c>
      <c r="K30" s="270">
        <f t="shared" si="7"/>
        <v>36690</v>
      </c>
      <c r="L30" s="270">
        <f t="shared" si="7"/>
        <v>40160</v>
      </c>
      <c r="M30" s="270">
        <f t="shared" si="7"/>
        <v>19101</v>
      </c>
      <c r="N30" s="270">
        <f t="shared" si="7"/>
        <v>38860</v>
      </c>
      <c r="O30" s="270">
        <f t="shared" si="7"/>
        <v>24229</v>
      </c>
      <c r="P30" s="270">
        <f t="shared" si="7"/>
        <v>17236</v>
      </c>
      <c r="Q30" s="274"/>
    </row>
    <row r="31" spans="1:17" s="249" customFormat="1" ht="38.25" customHeight="1">
      <c r="A31" s="751"/>
      <c r="B31" s="757"/>
      <c r="C31" s="319" t="s">
        <v>196</v>
      </c>
      <c r="D31" s="513">
        <v>342840</v>
      </c>
      <c r="E31" s="403">
        <v>18510</v>
      </c>
      <c r="F31" s="403">
        <v>41372</v>
      </c>
      <c r="G31" s="403">
        <v>21266</v>
      </c>
      <c r="H31" s="403">
        <v>30781</v>
      </c>
      <c r="I31" s="403">
        <v>19190</v>
      </c>
      <c r="J31" s="403">
        <v>35445</v>
      </c>
      <c r="K31" s="403">
        <v>36690</v>
      </c>
      <c r="L31" s="403">
        <v>40160</v>
      </c>
      <c r="M31" s="403">
        <v>19101</v>
      </c>
      <c r="N31" s="403">
        <v>38860</v>
      </c>
      <c r="O31" s="514">
        <v>24229</v>
      </c>
      <c r="P31" s="403">
        <v>17236</v>
      </c>
      <c r="Q31" s="274"/>
    </row>
    <row r="32" spans="1:17" s="249" customFormat="1" ht="60" customHeight="1">
      <c r="A32" s="751"/>
      <c r="B32" s="781"/>
      <c r="C32" s="377" t="s">
        <v>58</v>
      </c>
      <c r="D32" s="660">
        <v>16457</v>
      </c>
      <c r="E32" s="661">
        <v>0</v>
      </c>
      <c r="F32" s="661">
        <v>1442</v>
      </c>
      <c r="G32" s="661">
        <v>4702</v>
      </c>
      <c r="H32" s="661">
        <v>910</v>
      </c>
      <c r="I32" s="661">
        <v>0</v>
      </c>
      <c r="J32" s="661">
        <v>6148</v>
      </c>
      <c r="K32" s="661">
        <v>3255</v>
      </c>
      <c r="L32" s="661">
        <v>0</v>
      </c>
      <c r="M32" s="661">
        <v>0</v>
      </c>
      <c r="N32" s="661">
        <v>0</v>
      </c>
      <c r="O32" s="662">
        <v>0</v>
      </c>
      <c r="P32" s="661">
        <v>0</v>
      </c>
      <c r="Q32" s="274"/>
    </row>
    <row r="33" spans="1:17" s="249" customFormat="1" ht="60" customHeight="1">
      <c r="A33" s="752"/>
      <c r="B33" s="758"/>
      <c r="C33" s="304" t="s">
        <v>59</v>
      </c>
      <c r="D33" s="376">
        <v>7160</v>
      </c>
      <c r="E33" s="404">
        <v>0</v>
      </c>
      <c r="F33" s="404">
        <v>7160</v>
      </c>
      <c r="G33" s="404">
        <v>0</v>
      </c>
      <c r="H33" s="404">
        <v>0</v>
      </c>
      <c r="I33" s="404">
        <v>0</v>
      </c>
      <c r="J33" s="404">
        <v>0</v>
      </c>
      <c r="K33" s="404">
        <v>0</v>
      </c>
      <c r="L33" s="404">
        <v>0</v>
      </c>
      <c r="M33" s="404">
        <v>0</v>
      </c>
      <c r="N33" s="404">
        <v>0</v>
      </c>
      <c r="O33" s="515">
        <v>0</v>
      </c>
      <c r="P33" s="404">
        <v>0</v>
      </c>
      <c r="Q33" s="274"/>
    </row>
    <row r="34" spans="1:17" s="249" customFormat="1" ht="49.5" customHeight="1">
      <c r="A34" s="750">
        <v>710</v>
      </c>
      <c r="B34" s="313"/>
      <c r="C34" s="314" t="s">
        <v>11</v>
      </c>
      <c r="D34" s="379">
        <f>SUM(D35,D38,D42)</f>
        <v>546800</v>
      </c>
      <c r="E34" s="379">
        <f aca="true" t="shared" si="8" ref="E34:P34">SUM(E35,E38,E42)</f>
        <v>18348</v>
      </c>
      <c r="F34" s="379">
        <f t="shared" si="8"/>
        <v>25945</v>
      </c>
      <c r="G34" s="379">
        <f t="shared" si="8"/>
        <v>26412</v>
      </c>
      <c r="H34" s="379">
        <f t="shared" si="8"/>
        <v>25051</v>
      </c>
      <c r="I34" s="379">
        <f t="shared" si="8"/>
        <v>30971</v>
      </c>
      <c r="J34" s="379">
        <f t="shared" si="8"/>
        <v>37861</v>
      </c>
      <c r="K34" s="379">
        <f t="shared" si="8"/>
        <v>63534</v>
      </c>
      <c r="L34" s="379">
        <f t="shared" si="8"/>
        <v>69800</v>
      </c>
      <c r="M34" s="379">
        <f t="shared" si="8"/>
        <v>68500</v>
      </c>
      <c r="N34" s="379">
        <f t="shared" si="8"/>
        <v>65960</v>
      </c>
      <c r="O34" s="379">
        <f t="shared" si="8"/>
        <v>66500</v>
      </c>
      <c r="P34" s="379">
        <f t="shared" si="8"/>
        <v>47918</v>
      </c>
      <c r="Q34" s="274"/>
    </row>
    <row r="35" spans="1:17" s="8" customFormat="1" ht="53.25" customHeight="1">
      <c r="A35" s="751"/>
      <c r="B35" s="756">
        <v>71013</v>
      </c>
      <c r="C35" s="300" t="s">
        <v>12</v>
      </c>
      <c r="D35" s="375">
        <v>154800</v>
      </c>
      <c r="E35" s="447">
        <v>0</v>
      </c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25000</v>
      </c>
      <c r="L35" s="447">
        <v>30000</v>
      </c>
      <c r="M35" s="447">
        <v>30000</v>
      </c>
      <c r="N35" s="447">
        <v>25000</v>
      </c>
      <c r="O35" s="447">
        <v>30000</v>
      </c>
      <c r="P35" s="447">
        <v>14800</v>
      </c>
      <c r="Q35" s="274"/>
    </row>
    <row r="36" spans="1:17" s="8" customFormat="1" ht="30" customHeight="1">
      <c r="A36" s="751"/>
      <c r="B36" s="757"/>
      <c r="C36" s="303" t="s">
        <v>97</v>
      </c>
      <c r="D36" s="270">
        <f>SUM(D35)</f>
        <v>154800</v>
      </c>
      <c r="E36" s="402">
        <f aca="true" t="shared" si="9" ref="E36:P37">SUM(E35)</f>
        <v>0</v>
      </c>
      <c r="F36" s="402">
        <f t="shared" si="9"/>
        <v>0</v>
      </c>
      <c r="G36" s="402">
        <f t="shared" si="9"/>
        <v>0</v>
      </c>
      <c r="H36" s="402">
        <v>0</v>
      </c>
      <c r="I36" s="402">
        <f t="shared" si="9"/>
        <v>0</v>
      </c>
      <c r="J36" s="402">
        <v>0</v>
      </c>
      <c r="K36" s="402">
        <v>25000</v>
      </c>
      <c r="L36" s="402">
        <f t="shared" si="9"/>
        <v>30000</v>
      </c>
      <c r="M36" s="402">
        <f t="shared" si="9"/>
        <v>30000</v>
      </c>
      <c r="N36" s="402">
        <v>25000</v>
      </c>
      <c r="O36" s="402">
        <f t="shared" si="9"/>
        <v>30000</v>
      </c>
      <c r="P36" s="402">
        <f t="shared" si="9"/>
        <v>14800</v>
      </c>
      <c r="Q36" s="274"/>
    </row>
    <row r="37" spans="1:17" s="8" customFormat="1" ht="30.75" customHeight="1">
      <c r="A37" s="751"/>
      <c r="B37" s="758"/>
      <c r="C37" s="304" t="s">
        <v>86</v>
      </c>
      <c r="D37" s="547">
        <f>SUM(D36)</f>
        <v>154800</v>
      </c>
      <c r="E37" s="663">
        <f t="shared" si="9"/>
        <v>0</v>
      </c>
      <c r="F37" s="663">
        <f t="shared" si="9"/>
        <v>0</v>
      </c>
      <c r="G37" s="663">
        <f t="shared" si="9"/>
        <v>0</v>
      </c>
      <c r="H37" s="663">
        <v>0</v>
      </c>
      <c r="I37" s="663">
        <f t="shared" si="9"/>
        <v>0</v>
      </c>
      <c r="J37" s="663">
        <f t="shared" si="9"/>
        <v>0</v>
      </c>
      <c r="K37" s="663">
        <f t="shared" si="9"/>
        <v>25000</v>
      </c>
      <c r="L37" s="663">
        <f t="shared" si="9"/>
        <v>30000</v>
      </c>
      <c r="M37" s="663">
        <f t="shared" si="9"/>
        <v>30000</v>
      </c>
      <c r="N37" s="663">
        <f t="shared" si="9"/>
        <v>25000</v>
      </c>
      <c r="O37" s="663">
        <f t="shared" si="9"/>
        <v>30000</v>
      </c>
      <c r="P37" s="663">
        <f t="shared" si="9"/>
        <v>14800</v>
      </c>
      <c r="Q37" s="274"/>
    </row>
    <row r="38" spans="1:17" s="249" customFormat="1" ht="54" customHeight="1">
      <c r="A38" s="751"/>
      <c r="B38" s="756">
        <v>71014</v>
      </c>
      <c r="C38" s="305" t="s">
        <v>13</v>
      </c>
      <c r="D38" s="381">
        <v>15000</v>
      </c>
      <c r="E38" s="413">
        <v>0</v>
      </c>
      <c r="F38" s="413">
        <v>0</v>
      </c>
      <c r="G38" s="413">
        <v>100</v>
      </c>
      <c r="H38" s="413">
        <v>0</v>
      </c>
      <c r="I38" s="413">
        <v>1140</v>
      </c>
      <c r="J38" s="413">
        <v>2000</v>
      </c>
      <c r="K38" s="413">
        <v>3000</v>
      </c>
      <c r="L38" s="413">
        <v>2800</v>
      </c>
      <c r="M38" s="413">
        <v>1500</v>
      </c>
      <c r="N38" s="413">
        <v>2960</v>
      </c>
      <c r="O38" s="413">
        <v>1500</v>
      </c>
      <c r="P38" s="413">
        <v>0</v>
      </c>
      <c r="Q38" s="274"/>
    </row>
    <row r="39" spans="1:17" s="249" customFormat="1" ht="29.25" customHeight="1">
      <c r="A39" s="751"/>
      <c r="B39" s="757"/>
      <c r="C39" s="303" t="s">
        <v>98</v>
      </c>
      <c r="D39" s="270">
        <f>SUM(D38)</f>
        <v>15000</v>
      </c>
      <c r="E39" s="402">
        <f aca="true" t="shared" si="10" ref="E39:P40">SUM(E38)</f>
        <v>0</v>
      </c>
      <c r="F39" s="402">
        <f t="shared" si="10"/>
        <v>0</v>
      </c>
      <c r="G39" s="402">
        <v>100</v>
      </c>
      <c r="H39" s="402">
        <v>0</v>
      </c>
      <c r="I39" s="402">
        <f t="shared" si="10"/>
        <v>1140</v>
      </c>
      <c r="J39" s="402">
        <f t="shared" si="10"/>
        <v>2000</v>
      </c>
      <c r="K39" s="402">
        <f t="shared" si="10"/>
        <v>3000</v>
      </c>
      <c r="L39" s="402">
        <f t="shared" si="10"/>
        <v>2800</v>
      </c>
      <c r="M39" s="402">
        <f t="shared" si="10"/>
        <v>1500</v>
      </c>
      <c r="N39" s="402">
        <f t="shared" si="10"/>
        <v>2960</v>
      </c>
      <c r="O39" s="402">
        <f t="shared" si="10"/>
        <v>1500</v>
      </c>
      <c r="P39" s="402">
        <f t="shared" si="10"/>
        <v>0</v>
      </c>
      <c r="Q39" s="274"/>
    </row>
    <row r="40" spans="1:17" s="249" customFormat="1" ht="46.5" customHeight="1">
      <c r="A40" s="752"/>
      <c r="B40" s="758"/>
      <c r="C40" s="304" t="s">
        <v>86</v>
      </c>
      <c r="D40" s="376">
        <f>SUM(D39)</f>
        <v>15000</v>
      </c>
      <c r="E40" s="404">
        <f t="shared" si="10"/>
        <v>0</v>
      </c>
      <c r="F40" s="404">
        <f t="shared" si="10"/>
        <v>0</v>
      </c>
      <c r="G40" s="404">
        <v>100</v>
      </c>
      <c r="H40" s="404">
        <f t="shared" si="10"/>
        <v>0</v>
      </c>
      <c r="I40" s="404">
        <f t="shared" si="10"/>
        <v>1140</v>
      </c>
      <c r="J40" s="404">
        <f t="shared" si="10"/>
        <v>2000</v>
      </c>
      <c r="K40" s="404">
        <f t="shared" si="10"/>
        <v>3000</v>
      </c>
      <c r="L40" s="404">
        <f t="shared" si="10"/>
        <v>2800</v>
      </c>
      <c r="M40" s="404">
        <f t="shared" si="10"/>
        <v>1500</v>
      </c>
      <c r="N40" s="404">
        <f t="shared" si="10"/>
        <v>2960</v>
      </c>
      <c r="O40" s="404">
        <f t="shared" si="10"/>
        <v>1500</v>
      </c>
      <c r="P40" s="404">
        <f t="shared" si="10"/>
        <v>0</v>
      </c>
      <c r="Q40" s="274"/>
    </row>
    <row r="41" spans="1:16" s="263" customFormat="1" ht="49.5" customHeight="1">
      <c r="A41" s="641" t="s">
        <v>0</v>
      </c>
      <c r="B41" s="642" t="s">
        <v>1</v>
      </c>
      <c r="C41" s="643" t="s">
        <v>87</v>
      </c>
      <c r="D41" s="642" t="s">
        <v>2</v>
      </c>
      <c r="E41" s="641" t="s">
        <v>42</v>
      </c>
      <c r="F41" s="642" t="s">
        <v>43</v>
      </c>
      <c r="G41" s="642" t="s">
        <v>44</v>
      </c>
      <c r="H41" s="642" t="s">
        <v>45</v>
      </c>
      <c r="I41" s="642" t="s">
        <v>46</v>
      </c>
      <c r="J41" s="642" t="s">
        <v>47</v>
      </c>
      <c r="K41" s="642" t="s">
        <v>48</v>
      </c>
      <c r="L41" s="642" t="s">
        <v>49</v>
      </c>
      <c r="M41" s="642" t="s">
        <v>50</v>
      </c>
      <c r="N41" s="642" t="s">
        <v>51</v>
      </c>
      <c r="O41" s="642" t="s">
        <v>52</v>
      </c>
      <c r="P41" s="642" t="s">
        <v>53</v>
      </c>
    </row>
    <row r="42" spans="1:17" s="251" customFormat="1" ht="52.5" customHeight="1">
      <c r="A42" s="635"/>
      <c r="B42" s="756">
        <v>71015</v>
      </c>
      <c r="C42" s="305" t="s">
        <v>14</v>
      </c>
      <c r="D42" s="381">
        <v>377000</v>
      </c>
      <c r="E42" s="413">
        <f>SUM(E43)</f>
        <v>18348</v>
      </c>
      <c r="F42" s="413">
        <f aca="true" t="shared" si="11" ref="F42:P42">SUM(F43)</f>
        <v>25945</v>
      </c>
      <c r="G42" s="413">
        <f t="shared" si="11"/>
        <v>26312</v>
      </c>
      <c r="H42" s="413">
        <v>25051</v>
      </c>
      <c r="I42" s="413">
        <f t="shared" si="11"/>
        <v>29831</v>
      </c>
      <c r="J42" s="413">
        <f t="shared" si="11"/>
        <v>35861</v>
      </c>
      <c r="K42" s="413">
        <f t="shared" si="11"/>
        <v>35534</v>
      </c>
      <c r="L42" s="413">
        <f t="shared" si="11"/>
        <v>37000</v>
      </c>
      <c r="M42" s="413">
        <f t="shared" si="11"/>
        <v>37000</v>
      </c>
      <c r="N42" s="413">
        <f t="shared" si="11"/>
        <v>38000</v>
      </c>
      <c r="O42" s="413">
        <f t="shared" si="11"/>
        <v>35000</v>
      </c>
      <c r="P42" s="413">
        <f t="shared" si="11"/>
        <v>33118</v>
      </c>
      <c r="Q42" s="277"/>
    </row>
    <row r="43" spans="1:17" s="249" customFormat="1" ht="49.5" customHeight="1">
      <c r="A43" s="635"/>
      <c r="B43" s="757"/>
      <c r="C43" s="315" t="s">
        <v>100</v>
      </c>
      <c r="D43" s="363">
        <v>377000</v>
      </c>
      <c r="E43" s="517">
        <v>18348</v>
      </c>
      <c r="F43" s="517">
        <v>25945</v>
      </c>
      <c r="G43" s="517">
        <v>26312</v>
      </c>
      <c r="H43" s="518">
        <v>25051</v>
      </c>
      <c r="I43" s="519">
        <v>29831</v>
      </c>
      <c r="J43" s="518">
        <v>35861</v>
      </c>
      <c r="K43" s="519">
        <v>35534</v>
      </c>
      <c r="L43" s="518">
        <v>37000</v>
      </c>
      <c r="M43" s="519">
        <v>37000</v>
      </c>
      <c r="N43" s="518">
        <v>38000</v>
      </c>
      <c r="O43" s="519">
        <v>35000</v>
      </c>
      <c r="P43" s="518">
        <v>33118</v>
      </c>
      <c r="Q43" s="274"/>
    </row>
    <row r="44" spans="1:17" s="249" customFormat="1" ht="33" customHeight="1">
      <c r="A44" s="635"/>
      <c r="B44" s="757"/>
      <c r="C44" s="316" t="s">
        <v>99</v>
      </c>
      <c r="D44" s="378">
        <v>377000</v>
      </c>
      <c r="E44" s="520">
        <f>SUM(E43)</f>
        <v>18348</v>
      </c>
      <c r="F44" s="520">
        <f aca="true" t="shared" si="12" ref="F44:P44">SUM(F43)</f>
        <v>25945</v>
      </c>
      <c r="G44" s="520">
        <f t="shared" si="12"/>
        <v>26312</v>
      </c>
      <c r="H44" s="520">
        <v>25051</v>
      </c>
      <c r="I44" s="520">
        <f t="shared" si="12"/>
        <v>29831</v>
      </c>
      <c r="J44" s="520">
        <f t="shared" si="12"/>
        <v>35861</v>
      </c>
      <c r="K44" s="520">
        <f t="shared" si="12"/>
        <v>35534</v>
      </c>
      <c r="L44" s="520">
        <f t="shared" si="12"/>
        <v>37000</v>
      </c>
      <c r="M44" s="520">
        <f t="shared" si="12"/>
        <v>37000</v>
      </c>
      <c r="N44" s="520">
        <f t="shared" si="12"/>
        <v>38000</v>
      </c>
      <c r="O44" s="520">
        <f t="shared" si="12"/>
        <v>35000</v>
      </c>
      <c r="P44" s="521">
        <f t="shared" si="12"/>
        <v>33118</v>
      </c>
      <c r="Q44" s="274"/>
    </row>
    <row r="45" spans="1:17" s="249" customFormat="1" ht="48.75" customHeight="1">
      <c r="A45" s="636"/>
      <c r="B45" s="797"/>
      <c r="C45" s="317" t="s">
        <v>58</v>
      </c>
      <c r="D45" s="382">
        <v>303276</v>
      </c>
      <c r="E45" s="522">
        <v>15618</v>
      </c>
      <c r="F45" s="522">
        <v>23060</v>
      </c>
      <c r="G45" s="522">
        <v>20579</v>
      </c>
      <c r="H45" s="493">
        <v>20630</v>
      </c>
      <c r="I45" s="494">
        <v>21979</v>
      </c>
      <c r="J45" s="493">
        <v>28861</v>
      </c>
      <c r="K45" s="494">
        <v>29534</v>
      </c>
      <c r="L45" s="493">
        <v>28948</v>
      </c>
      <c r="M45" s="494">
        <v>29676</v>
      </c>
      <c r="N45" s="493">
        <v>28500</v>
      </c>
      <c r="O45" s="494">
        <v>28500</v>
      </c>
      <c r="P45" s="493">
        <v>27391</v>
      </c>
      <c r="Q45" s="274"/>
    </row>
    <row r="46" spans="1:17" s="8" customFormat="1" ht="56.25" customHeight="1">
      <c r="A46" s="750">
        <v>750</v>
      </c>
      <c r="B46" s="299"/>
      <c r="C46" s="318" t="s">
        <v>15</v>
      </c>
      <c r="D46" s="268">
        <v>6519505</v>
      </c>
      <c r="E46" s="268">
        <f aca="true" t="shared" si="13" ref="E46:P46">SUM(E47,E50,E53,E58,E63,E67)</f>
        <v>616871</v>
      </c>
      <c r="F46" s="268">
        <f t="shared" si="13"/>
        <v>582825</v>
      </c>
      <c r="G46" s="268">
        <f t="shared" si="13"/>
        <v>441260</v>
      </c>
      <c r="H46" s="268">
        <f t="shared" si="13"/>
        <v>524718</v>
      </c>
      <c r="I46" s="268">
        <f t="shared" si="13"/>
        <v>573223</v>
      </c>
      <c r="J46" s="268">
        <f t="shared" si="13"/>
        <v>554242</v>
      </c>
      <c r="K46" s="268">
        <f t="shared" si="13"/>
        <v>585646</v>
      </c>
      <c r="L46" s="268">
        <f t="shared" si="13"/>
        <v>551646</v>
      </c>
      <c r="M46" s="268">
        <f t="shared" si="13"/>
        <v>528761</v>
      </c>
      <c r="N46" s="268">
        <f t="shared" si="13"/>
        <v>514167</v>
      </c>
      <c r="O46" s="268">
        <f t="shared" si="13"/>
        <v>502253</v>
      </c>
      <c r="P46" s="268">
        <f t="shared" si="13"/>
        <v>543893</v>
      </c>
      <c r="Q46" s="274"/>
    </row>
    <row r="47" spans="1:17" s="249" customFormat="1" ht="48" customHeight="1">
      <c r="A47" s="751"/>
      <c r="B47" s="772">
        <v>75011</v>
      </c>
      <c r="C47" s="300" t="s">
        <v>16</v>
      </c>
      <c r="D47" s="375">
        <v>188100</v>
      </c>
      <c r="E47" s="447">
        <v>15990</v>
      </c>
      <c r="F47" s="447">
        <v>15646</v>
      </c>
      <c r="G47" s="447">
        <v>14900</v>
      </c>
      <c r="H47" s="447">
        <v>18016</v>
      </c>
      <c r="I47" s="447">
        <v>15490</v>
      </c>
      <c r="J47" s="447">
        <v>15646</v>
      </c>
      <c r="K47" s="447">
        <v>15646</v>
      </c>
      <c r="L47" s="447">
        <v>15646</v>
      </c>
      <c r="M47" s="447">
        <v>15646</v>
      </c>
      <c r="N47" s="447">
        <v>15646</v>
      </c>
      <c r="O47" s="447">
        <v>15646</v>
      </c>
      <c r="P47" s="447">
        <v>14182</v>
      </c>
      <c r="Q47" s="274"/>
    </row>
    <row r="48" spans="1:17" s="249" customFormat="1" ht="36.75" customHeight="1">
      <c r="A48" s="751"/>
      <c r="B48" s="801"/>
      <c r="C48" s="303" t="s">
        <v>103</v>
      </c>
      <c r="D48" s="270">
        <f>SUM(D47)</f>
        <v>188100</v>
      </c>
      <c r="E48" s="402">
        <f aca="true" t="shared" si="14" ref="E48:P49">SUM(E47)</f>
        <v>15990</v>
      </c>
      <c r="F48" s="402">
        <f t="shared" si="14"/>
        <v>15646</v>
      </c>
      <c r="G48" s="402">
        <f t="shared" si="14"/>
        <v>14900</v>
      </c>
      <c r="H48" s="402">
        <v>18016</v>
      </c>
      <c r="I48" s="402">
        <v>15490</v>
      </c>
      <c r="J48" s="402">
        <v>15646</v>
      </c>
      <c r="K48" s="402">
        <v>15646</v>
      </c>
      <c r="L48" s="402">
        <v>15646</v>
      </c>
      <c r="M48" s="402">
        <v>15646</v>
      </c>
      <c r="N48" s="402">
        <v>15646</v>
      </c>
      <c r="O48" s="402">
        <v>15646</v>
      </c>
      <c r="P48" s="402">
        <v>14182</v>
      </c>
      <c r="Q48" s="274"/>
    </row>
    <row r="49" spans="1:17" s="249" customFormat="1" ht="32.25" customHeight="1">
      <c r="A49" s="751"/>
      <c r="B49" s="796"/>
      <c r="C49" s="319" t="s">
        <v>193</v>
      </c>
      <c r="D49" s="513">
        <f>SUM(D48)</f>
        <v>188100</v>
      </c>
      <c r="E49" s="403">
        <f t="shared" si="14"/>
        <v>15990</v>
      </c>
      <c r="F49" s="403">
        <f t="shared" si="14"/>
        <v>15646</v>
      </c>
      <c r="G49" s="403">
        <f t="shared" si="14"/>
        <v>14900</v>
      </c>
      <c r="H49" s="403">
        <f t="shared" si="14"/>
        <v>18016</v>
      </c>
      <c r="I49" s="403">
        <f t="shared" si="14"/>
        <v>15490</v>
      </c>
      <c r="J49" s="403">
        <f t="shared" si="14"/>
        <v>15646</v>
      </c>
      <c r="K49" s="403">
        <f t="shared" si="14"/>
        <v>15646</v>
      </c>
      <c r="L49" s="403">
        <f t="shared" si="14"/>
        <v>15646</v>
      </c>
      <c r="M49" s="403">
        <f t="shared" si="14"/>
        <v>15646</v>
      </c>
      <c r="N49" s="403">
        <f t="shared" si="14"/>
        <v>15646</v>
      </c>
      <c r="O49" s="403">
        <f t="shared" si="14"/>
        <v>15646</v>
      </c>
      <c r="P49" s="403">
        <f t="shared" si="14"/>
        <v>14182</v>
      </c>
      <c r="Q49" s="274"/>
    </row>
    <row r="50" spans="1:17" s="249" customFormat="1" ht="39.75" customHeight="1">
      <c r="A50" s="751"/>
      <c r="B50" s="772">
        <v>75019</v>
      </c>
      <c r="C50" s="312" t="s">
        <v>67</v>
      </c>
      <c r="D50" s="383">
        <v>321885</v>
      </c>
      <c r="E50" s="407">
        <v>0</v>
      </c>
      <c r="F50" s="407">
        <v>24741</v>
      </c>
      <c r="G50" s="407">
        <v>23060</v>
      </c>
      <c r="H50" s="407">
        <v>25606</v>
      </c>
      <c r="I50" s="407">
        <v>24418</v>
      </c>
      <c r="J50" s="407">
        <v>24000</v>
      </c>
      <c r="K50" s="407">
        <v>36000</v>
      </c>
      <c r="L50" s="407">
        <v>30000</v>
      </c>
      <c r="M50" s="407">
        <v>30000</v>
      </c>
      <c r="N50" s="407">
        <v>27500</v>
      </c>
      <c r="O50" s="407">
        <v>27560</v>
      </c>
      <c r="P50" s="407">
        <v>49000</v>
      </c>
      <c r="Q50" s="274"/>
    </row>
    <row r="51" spans="1:17" s="249" customFormat="1" ht="42" customHeight="1">
      <c r="A51" s="751"/>
      <c r="B51" s="801"/>
      <c r="C51" s="303" t="s">
        <v>105</v>
      </c>
      <c r="D51" s="270">
        <v>321885</v>
      </c>
      <c r="E51" s="402">
        <f>SUM(E50)</f>
        <v>0</v>
      </c>
      <c r="F51" s="402">
        <v>24741</v>
      </c>
      <c r="G51" s="402">
        <v>23060</v>
      </c>
      <c r="H51" s="402">
        <v>25606</v>
      </c>
      <c r="I51" s="402">
        <v>24418</v>
      </c>
      <c r="J51" s="402">
        <v>24000</v>
      </c>
      <c r="K51" s="402">
        <v>36000</v>
      </c>
      <c r="L51" s="402">
        <v>30000</v>
      </c>
      <c r="M51" s="402">
        <v>30000</v>
      </c>
      <c r="N51" s="402">
        <v>27500</v>
      </c>
      <c r="O51" s="402">
        <v>27560</v>
      </c>
      <c r="P51" s="402">
        <v>49000</v>
      </c>
      <c r="Q51" s="274"/>
    </row>
    <row r="52" spans="1:17" s="250" customFormat="1" ht="39.75" customHeight="1">
      <c r="A52" s="751"/>
      <c r="B52" s="796"/>
      <c r="C52" s="304" t="s">
        <v>86</v>
      </c>
      <c r="D52" s="376">
        <f>SUM(D51)</f>
        <v>321885</v>
      </c>
      <c r="E52" s="404">
        <f>SUM(E51)</f>
        <v>0</v>
      </c>
      <c r="F52" s="404">
        <v>24741</v>
      </c>
      <c r="G52" s="404">
        <v>23060</v>
      </c>
      <c r="H52" s="404">
        <v>25606</v>
      </c>
      <c r="I52" s="404">
        <v>24418</v>
      </c>
      <c r="J52" s="404">
        <v>24000</v>
      </c>
      <c r="K52" s="404">
        <v>36000</v>
      </c>
      <c r="L52" s="404">
        <v>30000</v>
      </c>
      <c r="M52" s="404">
        <v>30000</v>
      </c>
      <c r="N52" s="404">
        <v>27500</v>
      </c>
      <c r="O52" s="404">
        <v>27560</v>
      </c>
      <c r="P52" s="404">
        <v>49000</v>
      </c>
      <c r="Q52" s="275"/>
    </row>
    <row r="53" spans="1:17" s="251" customFormat="1" ht="44.25" customHeight="1">
      <c r="A53" s="751"/>
      <c r="B53" s="768">
        <v>75020</v>
      </c>
      <c r="C53" s="300" t="s">
        <v>17</v>
      </c>
      <c r="D53" s="269">
        <v>5837710</v>
      </c>
      <c r="E53" s="427">
        <v>599381</v>
      </c>
      <c r="F53" s="427">
        <v>530038</v>
      </c>
      <c r="G53" s="427">
        <v>396701</v>
      </c>
      <c r="H53" s="427">
        <v>466724</v>
      </c>
      <c r="I53" s="427">
        <v>496094</v>
      </c>
      <c r="J53" s="427">
        <v>502678</v>
      </c>
      <c r="K53" s="427">
        <v>505900</v>
      </c>
      <c r="L53" s="427">
        <v>496000</v>
      </c>
      <c r="M53" s="427">
        <v>463415</v>
      </c>
      <c r="N53" s="427">
        <v>461021</v>
      </c>
      <c r="O53" s="427">
        <v>449047</v>
      </c>
      <c r="P53" s="427">
        <v>470711</v>
      </c>
      <c r="Q53" s="277"/>
    </row>
    <row r="54" spans="1:17" s="249" customFormat="1" ht="41.25" customHeight="1">
      <c r="A54" s="751"/>
      <c r="B54" s="769"/>
      <c r="C54" s="303" t="s">
        <v>97</v>
      </c>
      <c r="D54" s="523">
        <f>SUM(D53)</f>
        <v>5837710</v>
      </c>
      <c r="E54" s="524">
        <v>599381</v>
      </c>
      <c r="F54" s="524">
        <v>530038</v>
      </c>
      <c r="G54" s="524">
        <v>396701</v>
      </c>
      <c r="H54" s="524">
        <v>466724</v>
      </c>
      <c r="I54" s="524">
        <v>496094</v>
      </c>
      <c r="J54" s="524">
        <v>502678</v>
      </c>
      <c r="K54" s="524">
        <v>505900</v>
      </c>
      <c r="L54" s="524">
        <v>496000</v>
      </c>
      <c r="M54" s="524">
        <v>463415</v>
      </c>
      <c r="N54" s="524">
        <v>461021</v>
      </c>
      <c r="O54" s="524">
        <v>449047</v>
      </c>
      <c r="P54" s="524">
        <v>470711</v>
      </c>
      <c r="Q54" s="274"/>
    </row>
    <row r="55" spans="1:17" s="249" customFormat="1" ht="44.25" customHeight="1">
      <c r="A55" s="751"/>
      <c r="B55" s="770"/>
      <c r="C55" s="319" t="s">
        <v>108</v>
      </c>
      <c r="D55" s="525">
        <v>5580849</v>
      </c>
      <c r="E55" s="521">
        <v>599381</v>
      </c>
      <c r="F55" s="526">
        <v>479100</v>
      </c>
      <c r="G55" s="521">
        <v>396701</v>
      </c>
      <c r="H55" s="526">
        <v>363263</v>
      </c>
      <c r="I55" s="521">
        <v>496094</v>
      </c>
      <c r="J55" s="526">
        <v>462125</v>
      </c>
      <c r="K55" s="521">
        <v>450000</v>
      </c>
      <c r="L55" s="526">
        <v>496000</v>
      </c>
      <c r="M55" s="521">
        <v>463415</v>
      </c>
      <c r="N55" s="526">
        <v>455012</v>
      </c>
      <c r="O55" s="521">
        <v>449047</v>
      </c>
      <c r="P55" s="521">
        <v>470711</v>
      </c>
      <c r="Q55" s="274"/>
    </row>
    <row r="56" spans="1:17" s="249" customFormat="1" ht="45" customHeight="1">
      <c r="A56" s="751"/>
      <c r="B56" s="770"/>
      <c r="C56" s="319" t="s">
        <v>58</v>
      </c>
      <c r="D56" s="527">
        <v>4148700</v>
      </c>
      <c r="E56" s="528">
        <v>490572</v>
      </c>
      <c r="F56" s="492">
        <v>397929</v>
      </c>
      <c r="G56" s="528">
        <v>302224</v>
      </c>
      <c r="H56" s="492">
        <v>290355</v>
      </c>
      <c r="I56" s="528">
        <v>357828</v>
      </c>
      <c r="J56" s="492">
        <v>328800</v>
      </c>
      <c r="K56" s="528">
        <v>326800</v>
      </c>
      <c r="L56" s="492">
        <v>326800</v>
      </c>
      <c r="M56" s="528">
        <v>326800</v>
      </c>
      <c r="N56" s="492">
        <v>326800</v>
      </c>
      <c r="O56" s="528">
        <v>326800</v>
      </c>
      <c r="P56" s="528">
        <v>346992</v>
      </c>
      <c r="Q56" s="274"/>
    </row>
    <row r="57" spans="1:17" s="249" customFormat="1" ht="49.5" customHeight="1">
      <c r="A57" s="751"/>
      <c r="B57" s="770"/>
      <c r="C57" s="304" t="s">
        <v>59</v>
      </c>
      <c r="D57" s="529">
        <v>256861</v>
      </c>
      <c r="E57" s="493">
        <v>0</v>
      </c>
      <c r="F57" s="494">
        <v>50938</v>
      </c>
      <c r="G57" s="493">
        <v>0</v>
      </c>
      <c r="H57" s="494">
        <v>103461</v>
      </c>
      <c r="I57" s="493">
        <v>0</v>
      </c>
      <c r="J57" s="494">
        <v>40553</v>
      </c>
      <c r="K57" s="493">
        <v>55900</v>
      </c>
      <c r="L57" s="494">
        <v>0</v>
      </c>
      <c r="M57" s="493">
        <v>0</v>
      </c>
      <c r="N57" s="494">
        <v>6009</v>
      </c>
      <c r="O57" s="493">
        <v>0</v>
      </c>
      <c r="P57" s="493">
        <v>0</v>
      </c>
      <c r="Q57" s="274"/>
    </row>
    <row r="58" spans="1:17" s="249" customFormat="1" ht="45.75" customHeight="1">
      <c r="A58" s="751"/>
      <c r="B58" s="755">
        <v>75045</v>
      </c>
      <c r="C58" s="305" t="s">
        <v>18</v>
      </c>
      <c r="D58" s="381">
        <f>SUM(D59)</f>
        <v>39000</v>
      </c>
      <c r="E58" s="381">
        <v>0</v>
      </c>
      <c r="F58" s="381">
        <f aca="true" t="shared" si="15" ref="F58:P58">SUM(F59)</f>
        <v>0</v>
      </c>
      <c r="G58" s="381">
        <f t="shared" si="15"/>
        <v>199</v>
      </c>
      <c r="H58" s="381">
        <f t="shared" si="15"/>
        <v>10272</v>
      </c>
      <c r="I58" s="381">
        <f t="shared" si="15"/>
        <v>20711</v>
      </c>
      <c r="J58" s="381">
        <f t="shared" si="15"/>
        <v>7818</v>
      </c>
      <c r="K58" s="381">
        <f t="shared" si="15"/>
        <v>0</v>
      </c>
      <c r="L58" s="381">
        <f t="shared" si="15"/>
        <v>0</v>
      </c>
      <c r="M58" s="381">
        <f t="shared" si="15"/>
        <v>0</v>
      </c>
      <c r="N58" s="381">
        <f t="shared" si="15"/>
        <v>0</v>
      </c>
      <c r="O58" s="381">
        <f t="shared" si="15"/>
        <v>0</v>
      </c>
      <c r="P58" s="381">
        <f t="shared" si="15"/>
        <v>0</v>
      </c>
      <c r="Q58" s="274"/>
    </row>
    <row r="59" spans="1:17" s="249" customFormat="1" ht="41.25" customHeight="1">
      <c r="A59" s="751"/>
      <c r="B59" s="769"/>
      <c r="C59" s="303" t="s">
        <v>107</v>
      </c>
      <c r="D59" s="270">
        <f>SUM(D60)</f>
        <v>39000</v>
      </c>
      <c r="E59" s="398">
        <f>SUM(E58,E58)</f>
        <v>0</v>
      </c>
      <c r="F59" s="402">
        <v>0</v>
      </c>
      <c r="G59" s="398">
        <v>199</v>
      </c>
      <c r="H59" s="402">
        <v>10272</v>
      </c>
      <c r="I59" s="398">
        <v>20711</v>
      </c>
      <c r="J59" s="402">
        <v>7818</v>
      </c>
      <c r="K59" s="402">
        <v>0</v>
      </c>
      <c r="L59" s="398">
        <v>0</v>
      </c>
      <c r="M59" s="402">
        <v>0</v>
      </c>
      <c r="N59" s="398">
        <v>0</v>
      </c>
      <c r="O59" s="402">
        <v>0</v>
      </c>
      <c r="P59" s="530">
        <v>0</v>
      </c>
      <c r="Q59" s="274"/>
    </row>
    <row r="60" spans="1:17" s="249" customFormat="1" ht="27" customHeight="1">
      <c r="A60" s="751"/>
      <c r="B60" s="770"/>
      <c r="C60" s="319" t="s">
        <v>106</v>
      </c>
      <c r="D60" s="513">
        <v>39000</v>
      </c>
      <c r="E60" s="531">
        <v>0</v>
      </c>
      <c r="F60" s="532">
        <v>0</v>
      </c>
      <c r="G60" s="531">
        <v>199</v>
      </c>
      <c r="H60" s="532">
        <v>10272</v>
      </c>
      <c r="I60" s="531">
        <v>20711</v>
      </c>
      <c r="J60" s="532">
        <v>7818</v>
      </c>
      <c r="K60" s="532">
        <v>0</v>
      </c>
      <c r="L60" s="531">
        <v>0</v>
      </c>
      <c r="M60" s="532">
        <v>0</v>
      </c>
      <c r="N60" s="531">
        <v>0</v>
      </c>
      <c r="O60" s="532">
        <v>0</v>
      </c>
      <c r="P60" s="533">
        <v>0</v>
      </c>
      <c r="Q60" s="274"/>
    </row>
    <row r="61" spans="1:17" s="250" customFormat="1" ht="43.5" customHeight="1">
      <c r="A61" s="752"/>
      <c r="B61" s="770"/>
      <c r="C61" s="304" t="s">
        <v>58</v>
      </c>
      <c r="D61" s="380">
        <v>26787</v>
      </c>
      <c r="E61" s="534">
        <v>0</v>
      </c>
      <c r="F61" s="535">
        <v>0</v>
      </c>
      <c r="G61" s="534">
        <v>0</v>
      </c>
      <c r="H61" s="535">
        <v>7664</v>
      </c>
      <c r="I61" s="534">
        <v>15944</v>
      </c>
      <c r="J61" s="535">
        <v>3179</v>
      </c>
      <c r="K61" s="535">
        <v>0</v>
      </c>
      <c r="L61" s="534">
        <v>0</v>
      </c>
      <c r="M61" s="535">
        <v>0</v>
      </c>
      <c r="N61" s="534">
        <v>0</v>
      </c>
      <c r="O61" s="535">
        <v>0</v>
      </c>
      <c r="P61" s="536">
        <v>0</v>
      </c>
      <c r="Q61" s="275"/>
    </row>
    <row r="62" spans="1:16" s="263" customFormat="1" ht="49.5" customHeight="1">
      <c r="A62" s="641" t="s">
        <v>0</v>
      </c>
      <c r="B62" s="642" t="s">
        <v>1</v>
      </c>
      <c r="C62" s="643" t="s">
        <v>87</v>
      </c>
      <c r="D62" s="642" t="s">
        <v>2</v>
      </c>
      <c r="E62" s="641" t="s">
        <v>42</v>
      </c>
      <c r="F62" s="642" t="s">
        <v>43</v>
      </c>
      <c r="G62" s="642" t="s">
        <v>44</v>
      </c>
      <c r="H62" s="642" t="s">
        <v>45</v>
      </c>
      <c r="I62" s="642" t="s">
        <v>46</v>
      </c>
      <c r="J62" s="642" t="s">
        <v>47</v>
      </c>
      <c r="K62" s="642" t="s">
        <v>48</v>
      </c>
      <c r="L62" s="642" t="s">
        <v>49</v>
      </c>
      <c r="M62" s="642" t="s">
        <v>50</v>
      </c>
      <c r="N62" s="642" t="s">
        <v>51</v>
      </c>
      <c r="O62" s="642" t="s">
        <v>52</v>
      </c>
      <c r="P62" s="642" t="s">
        <v>53</v>
      </c>
    </row>
    <row r="63" spans="1:17" s="251" customFormat="1" ht="36" customHeight="1">
      <c r="A63" s="635"/>
      <c r="B63" s="756">
        <v>75075</v>
      </c>
      <c r="C63" s="305" t="s">
        <v>68</v>
      </c>
      <c r="D63" s="381">
        <f>SUM(D64)</f>
        <v>120000</v>
      </c>
      <c r="E63" s="649">
        <f aca="true" t="shared" si="16" ref="E63:P63">SUM(E64)</f>
        <v>1500</v>
      </c>
      <c r="F63" s="649">
        <f t="shared" si="16"/>
        <v>12400</v>
      </c>
      <c r="G63" s="649">
        <f t="shared" si="16"/>
        <v>6400</v>
      </c>
      <c r="H63" s="649">
        <f t="shared" si="16"/>
        <v>4100</v>
      </c>
      <c r="I63" s="649">
        <f t="shared" si="16"/>
        <v>3700</v>
      </c>
      <c r="J63" s="649">
        <f t="shared" si="16"/>
        <v>4100</v>
      </c>
      <c r="K63" s="649">
        <f t="shared" si="16"/>
        <v>28100</v>
      </c>
      <c r="L63" s="649">
        <f t="shared" si="16"/>
        <v>10000</v>
      </c>
      <c r="M63" s="649">
        <f t="shared" si="16"/>
        <v>19700</v>
      </c>
      <c r="N63" s="649">
        <f t="shared" si="16"/>
        <v>10000</v>
      </c>
      <c r="O63" s="649">
        <f t="shared" si="16"/>
        <v>10000</v>
      </c>
      <c r="P63" s="649">
        <f t="shared" si="16"/>
        <v>10000</v>
      </c>
      <c r="Q63" s="277"/>
    </row>
    <row r="64" spans="1:17" s="251" customFormat="1" ht="31.5" customHeight="1">
      <c r="A64" s="635"/>
      <c r="B64" s="757"/>
      <c r="C64" s="301" t="s">
        <v>107</v>
      </c>
      <c r="D64" s="537">
        <v>120000</v>
      </c>
      <c r="E64" s="538">
        <v>1500</v>
      </c>
      <c r="F64" s="538">
        <v>12400</v>
      </c>
      <c r="G64" s="538">
        <v>6400</v>
      </c>
      <c r="H64" s="538">
        <v>4100</v>
      </c>
      <c r="I64" s="538">
        <v>3700</v>
      </c>
      <c r="J64" s="538">
        <v>4100</v>
      </c>
      <c r="K64" s="538">
        <v>28100</v>
      </c>
      <c r="L64" s="538">
        <v>10000</v>
      </c>
      <c r="M64" s="538">
        <v>19700</v>
      </c>
      <c r="N64" s="538">
        <v>10000</v>
      </c>
      <c r="O64" s="538">
        <v>10000</v>
      </c>
      <c r="P64" s="539">
        <v>10000</v>
      </c>
      <c r="Q64" s="277"/>
    </row>
    <row r="65" spans="1:17" s="249" customFormat="1" ht="36.75" customHeight="1">
      <c r="A65" s="635"/>
      <c r="B65" s="757"/>
      <c r="C65" s="320" t="s">
        <v>189</v>
      </c>
      <c r="D65" s="540">
        <v>120000</v>
      </c>
      <c r="E65" s="538">
        <v>1500</v>
      </c>
      <c r="F65" s="538">
        <v>12400</v>
      </c>
      <c r="G65" s="538">
        <v>6400</v>
      </c>
      <c r="H65" s="538">
        <v>4100</v>
      </c>
      <c r="I65" s="538">
        <v>3700</v>
      </c>
      <c r="J65" s="538">
        <v>4100</v>
      </c>
      <c r="K65" s="538">
        <v>28100</v>
      </c>
      <c r="L65" s="538">
        <v>10000</v>
      </c>
      <c r="M65" s="538">
        <v>19700</v>
      </c>
      <c r="N65" s="538">
        <v>10000</v>
      </c>
      <c r="O65" s="538">
        <v>10000</v>
      </c>
      <c r="P65" s="539">
        <v>10000</v>
      </c>
      <c r="Q65" s="274"/>
    </row>
    <row r="66" spans="1:17" s="250" customFormat="1" ht="46.5" customHeight="1">
      <c r="A66" s="635"/>
      <c r="B66" s="758"/>
      <c r="C66" s="320" t="s">
        <v>58</v>
      </c>
      <c r="D66" s="691">
        <v>3000</v>
      </c>
      <c r="E66" s="538">
        <v>0</v>
      </c>
      <c r="F66" s="538">
        <v>0</v>
      </c>
      <c r="G66" s="538">
        <v>0</v>
      </c>
      <c r="H66" s="538">
        <v>0</v>
      </c>
      <c r="I66" s="538">
        <v>0</v>
      </c>
      <c r="J66" s="538">
        <v>0</v>
      </c>
      <c r="K66" s="538">
        <v>3000</v>
      </c>
      <c r="L66" s="538">
        <v>0</v>
      </c>
      <c r="M66" s="538">
        <v>0</v>
      </c>
      <c r="N66" s="538">
        <v>0</v>
      </c>
      <c r="O66" s="538">
        <v>0</v>
      </c>
      <c r="P66" s="539">
        <v>0</v>
      </c>
      <c r="Q66" s="275"/>
    </row>
    <row r="67" spans="1:17" s="250" customFormat="1" ht="35.25" customHeight="1">
      <c r="A67" s="635"/>
      <c r="B67" s="756">
        <v>75095</v>
      </c>
      <c r="C67" s="312" t="s">
        <v>40</v>
      </c>
      <c r="D67" s="375">
        <v>12810</v>
      </c>
      <c r="E67" s="417">
        <v>0</v>
      </c>
      <c r="F67" s="417">
        <v>0</v>
      </c>
      <c r="G67" s="417">
        <v>0</v>
      </c>
      <c r="H67" s="417">
        <v>0</v>
      </c>
      <c r="I67" s="417">
        <v>12810</v>
      </c>
      <c r="J67" s="417">
        <v>0</v>
      </c>
      <c r="K67" s="417">
        <v>0</v>
      </c>
      <c r="L67" s="417">
        <v>0</v>
      </c>
      <c r="M67" s="417">
        <v>0</v>
      </c>
      <c r="N67" s="417">
        <v>0</v>
      </c>
      <c r="O67" s="417">
        <v>0</v>
      </c>
      <c r="P67" s="414">
        <v>0</v>
      </c>
      <c r="Q67" s="275"/>
    </row>
    <row r="68" spans="1:17" s="250" customFormat="1" ht="35.25" customHeight="1">
      <c r="A68" s="635"/>
      <c r="B68" s="757"/>
      <c r="C68" s="303" t="s">
        <v>97</v>
      </c>
      <c r="D68" s="270">
        <v>12810</v>
      </c>
      <c r="E68" s="487">
        <v>0</v>
      </c>
      <c r="F68" s="542">
        <v>0</v>
      </c>
      <c r="G68" s="542">
        <v>0</v>
      </c>
      <c r="H68" s="542">
        <v>0</v>
      </c>
      <c r="I68" s="542">
        <v>12810</v>
      </c>
      <c r="J68" s="542">
        <v>0</v>
      </c>
      <c r="K68" s="542">
        <v>0</v>
      </c>
      <c r="L68" s="542">
        <v>0</v>
      </c>
      <c r="M68" s="542">
        <v>0</v>
      </c>
      <c r="N68" s="542">
        <v>0</v>
      </c>
      <c r="O68" s="542">
        <v>0</v>
      </c>
      <c r="P68" s="486">
        <v>0</v>
      </c>
      <c r="Q68" s="275"/>
    </row>
    <row r="69" spans="1:17" s="250" customFormat="1" ht="35.25" customHeight="1">
      <c r="A69" s="637"/>
      <c r="B69" s="757"/>
      <c r="C69" s="319" t="s">
        <v>108</v>
      </c>
      <c r="D69" s="513">
        <v>12810</v>
      </c>
      <c r="E69" s="531">
        <v>0</v>
      </c>
      <c r="F69" s="541">
        <v>0</v>
      </c>
      <c r="G69" s="541">
        <v>0</v>
      </c>
      <c r="H69" s="541">
        <v>0</v>
      </c>
      <c r="I69" s="541">
        <v>12810</v>
      </c>
      <c r="J69" s="541">
        <v>0</v>
      </c>
      <c r="K69" s="541">
        <v>0</v>
      </c>
      <c r="L69" s="541">
        <v>0</v>
      </c>
      <c r="M69" s="541">
        <v>0</v>
      </c>
      <c r="N69" s="541">
        <v>0</v>
      </c>
      <c r="O69" s="541">
        <v>0</v>
      </c>
      <c r="P69" s="532">
        <v>0</v>
      </c>
      <c r="Q69" s="275"/>
    </row>
    <row r="70" spans="1:20" s="248" customFormat="1" ht="69.75" customHeight="1">
      <c r="A70" s="750">
        <v>754</v>
      </c>
      <c r="B70" s="321"/>
      <c r="C70" s="297" t="s">
        <v>19</v>
      </c>
      <c r="D70" s="359">
        <f>SUM(D71,D74,D79,D84)</f>
        <v>6035775</v>
      </c>
      <c r="E70" s="359">
        <f aca="true" t="shared" si="17" ref="E70:P70">SUM(E71,E74,E79,E84)</f>
        <v>585053</v>
      </c>
      <c r="F70" s="359">
        <f t="shared" si="17"/>
        <v>305838</v>
      </c>
      <c r="G70" s="359">
        <f t="shared" si="17"/>
        <v>397144</v>
      </c>
      <c r="H70" s="359">
        <f t="shared" si="17"/>
        <v>590513</v>
      </c>
      <c r="I70" s="359">
        <f t="shared" si="17"/>
        <v>456931</v>
      </c>
      <c r="J70" s="359">
        <f t="shared" si="17"/>
        <v>394225</v>
      </c>
      <c r="K70" s="359">
        <f t="shared" si="17"/>
        <v>534200</v>
      </c>
      <c r="L70" s="359">
        <f t="shared" si="17"/>
        <v>398800</v>
      </c>
      <c r="M70" s="359">
        <f t="shared" si="17"/>
        <v>393200</v>
      </c>
      <c r="N70" s="359">
        <f t="shared" si="17"/>
        <v>393200</v>
      </c>
      <c r="O70" s="359">
        <f t="shared" si="17"/>
        <v>393200</v>
      </c>
      <c r="P70" s="359">
        <f t="shared" si="17"/>
        <v>1193471</v>
      </c>
      <c r="Q70" s="285"/>
      <c r="R70" s="259"/>
      <c r="S70" s="259"/>
      <c r="T70" s="259"/>
    </row>
    <row r="71" spans="1:20" s="478" customFormat="1" ht="69.75" customHeight="1">
      <c r="A71" s="751"/>
      <c r="B71" s="756">
        <v>75405</v>
      </c>
      <c r="C71" s="388" t="s">
        <v>224</v>
      </c>
      <c r="D71" s="479">
        <f>SUM(D72)</f>
        <v>74000</v>
      </c>
      <c r="E71" s="479">
        <f aca="true" t="shared" si="18" ref="E71:P71">SUM(E72)</f>
        <v>0</v>
      </c>
      <c r="F71" s="479">
        <f t="shared" si="18"/>
        <v>0</v>
      </c>
      <c r="G71" s="479">
        <f t="shared" si="18"/>
        <v>0</v>
      </c>
      <c r="H71" s="479">
        <f t="shared" si="18"/>
        <v>0</v>
      </c>
      <c r="I71" s="479">
        <f t="shared" si="18"/>
        <v>0</v>
      </c>
      <c r="J71" s="479">
        <f t="shared" si="18"/>
        <v>0</v>
      </c>
      <c r="K71" s="479">
        <f t="shared" si="18"/>
        <v>74000</v>
      </c>
      <c r="L71" s="479">
        <f t="shared" si="18"/>
        <v>0</v>
      </c>
      <c r="M71" s="479">
        <f t="shared" si="18"/>
        <v>0</v>
      </c>
      <c r="N71" s="479">
        <f t="shared" si="18"/>
        <v>0</v>
      </c>
      <c r="O71" s="479">
        <f t="shared" si="18"/>
        <v>0</v>
      </c>
      <c r="P71" s="479">
        <f t="shared" si="18"/>
        <v>0</v>
      </c>
      <c r="Q71" s="476"/>
      <c r="R71" s="477"/>
      <c r="S71" s="477"/>
      <c r="T71" s="477"/>
    </row>
    <row r="72" spans="1:20" s="478" customFormat="1" ht="41.25" customHeight="1">
      <c r="A72" s="751"/>
      <c r="B72" s="757"/>
      <c r="C72" s="480" t="s">
        <v>234</v>
      </c>
      <c r="D72" s="544">
        <v>74000</v>
      </c>
      <c r="E72" s="544">
        <v>0</v>
      </c>
      <c r="F72" s="544">
        <v>0</v>
      </c>
      <c r="G72" s="544">
        <v>0</v>
      </c>
      <c r="H72" s="544">
        <v>0</v>
      </c>
      <c r="I72" s="544">
        <v>0</v>
      </c>
      <c r="J72" s="544">
        <v>0</v>
      </c>
      <c r="K72" s="544">
        <v>74000</v>
      </c>
      <c r="L72" s="544">
        <v>0</v>
      </c>
      <c r="M72" s="544">
        <v>0</v>
      </c>
      <c r="N72" s="544">
        <v>0</v>
      </c>
      <c r="O72" s="544">
        <v>0</v>
      </c>
      <c r="P72" s="544">
        <v>0</v>
      </c>
      <c r="Q72" s="476"/>
      <c r="R72" s="477"/>
      <c r="S72" s="477"/>
      <c r="T72" s="477"/>
    </row>
    <row r="73" spans="1:20" s="478" customFormat="1" ht="39.75" customHeight="1">
      <c r="A73" s="751"/>
      <c r="B73" s="782"/>
      <c r="C73" s="302" t="s">
        <v>59</v>
      </c>
      <c r="D73" s="664">
        <v>74000</v>
      </c>
      <c r="E73" s="664">
        <v>0</v>
      </c>
      <c r="F73" s="664">
        <v>0</v>
      </c>
      <c r="G73" s="664">
        <v>0</v>
      </c>
      <c r="H73" s="664">
        <v>0</v>
      </c>
      <c r="I73" s="664">
        <v>0</v>
      </c>
      <c r="J73" s="664">
        <v>0</v>
      </c>
      <c r="K73" s="664">
        <v>74000</v>
      </c>
      <c r="L73" s="664">
        <v>0</v>
      </c>
      <c r="M73" s="664">
        <v>0</v>
      </c>
      <c r="N73" s="664">
        <v>0</v>
      </c>
      <c r="O73" s="664">
        <v>0</v>
      </c>
      <c r="P73" s="664">
        <v>0</v>
      </c>
      <c r="Q73" s="476"/>
      <c r="R73" s="477"/>
      <c r="S73" s="477"/>
      <c r="T73" s="477"/>
    </row>
    <row r="74" spans="1:17" s="251" customFormat="1" ht="51" customHeight="1">
      <c r="A74" s="751"/>
      <c r="B74" s="755">
        <v>75411</v>
      </c>
      <c r="C74" s="305" t="s">
        <v>20</v>
      </c>
      <c r="D74" s="365">
        <v>5942275</v>
      </c>
      <c r="E74" s="428">
        <f aca="true" t="shared" si="19" ref="E74:P74">SUM(E75)</f>
        <v>585053</v>
      </c>
      <c r="F74" s="428">
        <f t="shared" si="19"/>
        <v>305838</v>
      </c>
      <c r="G74" s="428">
        <f t="shared" si="19"/>
        <v>397144</v>
      </c>
      <c r="H74" s="428">
        <f t="shared" si="19"/>
        <v>589313</v>
      </c>
      <c r="I74" s="428">
        <f t="shared" si="19"/>
        <v>452256</v>
      </c>
      <c r="J74" s="428">
        <f t="shared" si="19"/>
        <v>393200</v>
      </c>
      <c r="K74" s="428">
        <f t="shared" si="19"/>
        <v>453200</v>
      </c>
      <c r="L74" s="428">
        <f t="shared" si="19"/>
        <v>393200</v>
      </c>
      <c r="M74" s="428">
        <f t="shared" si="19"/>
        <v>393200</v>
      </c>
      <c r="N74" s="428">
        <f t="shared" si="19"/>
        <v>393200</v>
      </c>
      <c r="O74" s="428">
        <f t="shared" si="19"/>
        <v>393200</v>
      </c>
      <c r="P74" s="428">
        <f t="shared" si="19"/>
        <v>1193471</v>
      </c>
      <c r="Q74" s="277"/>
    </row>
    <row r="75" spans="1:17" s="250" customFormat="1" ht="44.25" customHeight="1">
      <c r="A75" s="751"/>
      <c r="B75" s="769"/>
      <c r="C75" s="322" t="s">
        <v>112</v>
      </c>
      <c r="D75" s="366">
        <v>5942275</v>
      </c>
      <c r="E75" s="545">
        <v>585053</v>
      </c>
      <c r="F75" s="545">
        <v>305838</v>
      </c>
      <c r="G75" s="545">
        <v>397144</v>
      </c>
      <c r="H75" s="545">
        <v>589313</v>
      </c>
      <c r="I75" s="545">
        <v>452256</v>
      </c>
      <c r="J75" s="545">
        <v>393200</v>
      </c>
      <c r="K75" s="545">
        <v>453200</v>
      </c>
      <c r="L75" s="545">
        <v>393200</v>
      </c>
      <c r="M75" s="545">
        <v>393200</v>
      </c>
      <c r="N75" s="545">
        <v>393200</v>
      </c>
      <c r="O75" s="545">
        <v>393200</v>
      </c>
      <c r="P75" s="545">
        <v>1193471</v>
      </c>
      <c r="Q75" s="275"/>
    </row>
    <row r="76" spans="1:17" s="250" customFormat="1" ht="40.5" customHeight="1">
      <c r="A76" s="751"/>
      <c r="B76" s="770"/>
      <c r="C76" s="323" t="s">
        <v>110</v>
      </c>
      <c r="D76" s="546">
        <v>5082275</v>
      </c>
      <c r="E76" s="526">
        <v>585053</v>
      </c>
      <c r="F76" s="521">
        <v>305838</v>
      </c>
      <c r="G76" s="526">
        <v>397144</v>
      </c>
      <c r="H76" s="521">
        <v>589313</v>
      </c>
      <c r="I76" s="526">
        <v>452256</v>
      </c>
      <c r="J76" s="521">
        <v>393200</v>
      </c>
      <c r="K76" s="526">
        <v>393200</v>
      </c>
      <c r="L76" s="521">
        <v>393200</v>
      </c>
      <c r="M76" s="526">
        <v>393200</v>
      </c>
      <c r="N76" s="521">
        <v>393200</v>
      </c>
      <c r="O76" s="526">
        <v>393200</v>
      </c>
      <c r="P76" s="521">
        <v>393471</v>
      </c>
      <c r="Q76" s="275"/>
    </row>
    <row r="77" spans="1:17" s="250" customFormat="1" ht="41.25" customHeight="1">
      <c r="A77" s="751"/>
      <c r="B77" s="770"/>
      <c r="C77" s="319" t="s">
        <v>58</v>
      </c>
      <c r="D77" s="543">
        <v>4197548</v>
      </c>
      <c r="E77" s="492">
        <v>513135</v>
      </c>
      <c r="F77" s="528">
        <v>253445</v>
      </c>
      <c r="G77" s="492">
        <v>350489</v>
      </c>
      <c r="H77" s="528">
        <v>391865</v>
      </c>
      <c r="I77" s="492">
        <v>343374</v>
      </c>
      <c r="J77" s="528">
        <v>335100</v>
      </c>
      <c r="K77" s="492">
        <v>335100</v>
      </c>
      <c r="L77" s="528">
        <v>335100</v>
      </c>
      <c r="M77" s="492">
        <v>335100</v>
      </c>
      <c r="N77" s="528">
        <v>335100</v>
      </c>
      <c r="O77" s="492">
        <v>335100</v>
      </c>
      <c r="P77" s="528">
        <v>334640</v>
      </c>
      <c r="Q77" s="275"/>
    </row>
    <row r="78" spans="1:17" s="250" customFormat="1" ht="39.75" customHeight="1">
      <c r="A78" s="751"/>
      <c r="B78" s="770"/>
      <c r="C78" s="324" t="s">
        <v>111</v>
      </c>
      <c r="D78" s="547">
        <v>860000</v>
      </c>
      <c r="E78" s="494">
        <v>0</v>
      </c>
      <c r="F78" s="493">
        <v>0</v>
      </c>
      <c r="G78" s="494">
        <v>0</v>
      </c>
      <c r="H78" s="493">
        <v>0</v>
      </c>
      <c r="I78" s="494">
        <v>0</v>
      </c>
      <c r="J78" s="493">
        <v>0</v>
      </c>
      <c r="K78" s="494">
        <v>60000</v>
      </c>
      <c r="L78" s="493">
        <v>0</v>
      </c>
      <c r="M78" s="494">
        <v>0</v>
      </c>
      <c r="N78" s="493">
        <v>0</v>
      </c>
      <c r="O78" s="494">
        <v>0</v>
      </c>
      <c r="P78" s="493">
        <v>800000</v>
      </c>
      <c r="Q78" s="275"/>
    </row>
    <row r="79" spans="1:17" s="249" customFormat="1" ht="43.5" customHeight="1">
      <c r="A79" s="751"/>
      <c r="B79" s="756">
        <v>75412</v>
      </c>
      <c r="C79" s="430" t="s">
        <v>69</v>
      </c>
      <c r="D79" s="431">
        <v>15000</v>
      </c>
      <c r="E79" s="431">
        <v>0</v>
      </c>
      <c r="F79" s="431">
        <v>0</v>
      </c>
      <c r="G79" s="431">
        <v>0</v>
      </c>
      <c r="H79" s="431">
        <v>1200</v>
      </c>
      <c r="I79" s="431">
        <v>175</v>
      </c>
      <c r="J79" s="431">
        <v>1025</v>
      </c>
      <c r="K79" s="431">
        <v>7000</v>
      </c>
      <c r="L79" s="431">
        <v>5600</v>
      </c>
      <c r="M79" s="431">
        <v>0</v>
      </c>
      <c r="N79" s="431">
        <v>0</v>
      </c>
      <c r="O79" s="431">
        <v>0</v>
      </c>
      <c r="P79" s="431">
        <v>0</v>
      </c>
      <c r="Q79" s="274"/>
    </row>
    <row r="80" spans="1:17" s="249" customFormat="1" ht="30.75" customHeight="1">
      <c r="A80" s="751"/>
      <c r="B80" s="757"/>
      <c r="C80" s="452" t="s">
        <v>105</v>
      </c>
      <c r="D80" s="453">
        <f>SUM(D79)</f>
        <v>15000</v>
      </c>
      <c r="E80" s="453">
        <f aca="true" t="shared" si="20" ref="E80:P81">SUM(E79)</f>
        <v>0</v>
      </c>
      <c r="F80" s="453">
        <f t="shared" si="20"/>
        <v>0</v>
      </c>
      <c r="G80" s="453">
        <v>0</v>
      </c>
      <c r="H80" s="453">
        <v>1200</v>
      </c>
      <c r="I80" s="453">
        <v>175</v>
      </c>
      <c r="J80" s="453">
        <v>1025</v>
      </c>
      <c r="K80" s="453">
        <v>7000</v>
      </c>
      <c r="L80" s="453">
        <v>5600</v>
      </c>
      <c r="M80" s="453">
        <v>0</v>
      </c>
      <c r="N80" s="453">
        <f t="shared" si="20"/>
        <v>0</v>
      </c>
      <c r="O80" s="453">
        <f t="shared" si="20"/>
        <v>0</v>
      </c>
      <c r="P80" s="390">
        <f t="shared" si="20"/>
        <v>0</v>
      </c>
      <c r="Q80" s="274"/>
    </row>
    <row r="81" spans="1:17" s="249" customFormat="1" ht="56.25" customHeight="1">
      <c r="A81" s="751"/>
      <c r="B81" s="757"/>
      <c r="C81" s="631" t="s">
        <v>196</v>
      </c>
      <c r="D81" s="632">
        <f>SUM(D80)</f>
        <v>15000</v>
      </c>
      <c r="E81" s="632">
        <f t="shared" si="20"/>
        <v>0</v>
      </c>
      <c r="F81" s="632">
        <f t="shared" si="20"/>
        <v>0</v>
      </c>
      <c r="G81" s="632">
        <v>0</v>
      </c>
      <c r="H81" s="632">
        <v>1200</v>
      </c>
      <c r="I81" s="632">
        <f t="shared" si="20"/>
        <v>175</v>
      </c>
      <c r="J81" s="632">
        <f t="shared" si="20"/>
        <v>1025</v>
      </c>
      <c r="K81" s="632">
        <f t="shared" si="20"/>
        <v>7000</v>
      </c>
      <c r="L81" s="632">
        <f t="shared" si="20"/>
        <v>5600</v>
      </c>
      <c r="M81" s="632">
        <f t="shared" si="20"/>
        <v>0</v>
      </c>
      <c r="N81" s="632">
        <f t="shared" si="20"/>
        <v>0</v>
      </c>
      <c r="O81" s="632">
        <f t="shared" si="20"/>
        <v>0</v>
      </c>
      <c r="P81" s="591">
        <f t="shared" si="20"/>
        <v>0</v>
      </c>
      <c r="Q81" s="274"/>
    </row>
    <row r="82" spans="1:17" s="249" customFormat="1" ht="31.5" customHeight="1">
      <c r="A82" s="752"/>
      <c r="B82" s="758"/>
      <c r="C82" s="302" t="s">
        <v>200</v>
      </c>
      <c r="D82" s="690">
        <v>2800</v>
      </c>
      <c r="E82" s="690">
        <v>0</v>
      </c>
      <c r="F82" s="690">
        <v>0</v>
      </c>
      <c r="G82" s="690">
        <v>0</v>
      </c>
      <c r="H82" s="690">
        <v>0</v>
      </c>
      <c r="I82" s="690">
        <v>0</v>
      </c>
      <c r="J82" s="690">
        <v>700</v>
      </c>
      <c r="K82" s="690">
        <v>2100</v>
      </c>
      <c r="L82" s="690">
        <v>0</v>
      </c>
      <c r="M82" s="690">
        <v>0</v>
      </c>
      <c r="N82" s="690">
        <v>0</v>
      </c>
      <c r="O82" s="690">
        <v>0</v>
      </c>
      <c r="P82" s="604">
        <v>0</v>
      </c>
      <c r="Q82" s="274"/>
    </row>
    <row r="83" spans="1:16" s="263" customFormat="1" ht="49.5" customHeight="1">
      <c r="A83" s="641" t="s">
        <v>0</v>
      </c>
      <c r="B83" s="642" t="s">
        <v>1</v>
      </c>
      <c r="C83" s="643" t="s">
        <v>87</v>
      </c>
      <c r="D83" s="642" t="s">
        <v>2</v>
      </c>
      <c r="E83" s="641" t="s">
        <v>42</v>
      </c>
      <c r="F83" s="642" t="s">
        <v>43</v>
      </c>
      <c r="G83" s="642" t="s">
        <v>44</v>
      </c>
      <c r="H83" s="642" t="s">
        <v>45</v>
      </c>
      <c r="I83" s="642" t="s">
        <v>46</v>
      </c>
      <c r="J83" s="642" t="s">
        <v>47</v>
      </c>
      <c r="K83" s="642" t="s">
        <v>48</v>
      </c>
      <c r="L83" s="642" t="s">
        <v>49</v>
      </c>
      <c r="M83" s="642" t="s">
        <v>50</v>
      </c>
      <c r="N83" s="642" t="s">
        <v>51</v>
      </c>
      <c r="O83" s="642" t="s">
        <v>52</v>
      </c>
      <c r="P83" s="642" t="s">
        <v>53</v>
      </c>
    </row>
    <row r="84" spans="1:17" s="251" customFormat="1" ht="37.5" customHeight="1">
      <c r="A84" s="635"/>
      <c r="B84" s="759">
        <v>75495</v>
      </c>
      <c r="C84" s="305" t="s">
        <v>40</v>
      </c>
      <c r="D84" s="692">
        <v>4500</v>
      </c>
      <c r="E84" s="693">
        <v>0</v>
      </c>
      <c r="F84" s="693">
        <v>0</v>
      </c>
      <c r="G84" s="693">
        <v>0</v>
      </c>
      <c r="H84" s="693">
        <v>0</v>
      </c>
      <c r="I84" s="693">
        <v>4500</v>
      </c>
      <c r="J84" s="693">
        <v>0</v>
      </c>
      <c r="K84" s="693">
        <v>0</v>
      </c>
      <c r="L84" s="693">
        <v>0</v>
      </c>
      <c r="M84" s="693">
        <v>0</v>
      </c>
      <c r="N84" s="693">
        <v>0</v>
      </c>
      <c r="O84" s="693">
        <v>0</v>
      </c>
      <c r="P84" s="693">
        <v>0</v>
      </c>
      <c r="Q84" s="277"/>
    </row>
    <row r="85" spans="1:17" s="249" customFormat="1" ht="39" customHeight="1">
      <c r="A85" s="635"/>
      <c r="B85" s="774"/>
      <c r="C85" s="301" t="s">
        <v>105</v>
      </c>
      <c r="D85" s="694">
        <v>4500</v>
      </c>
      <c r="E85" s="695">
        <v>0</v>
      </c>
      <c r="F85" s="695">
        <v>0</v>
      </c>
      <c r="G85" s="695">
        <v>0</v>
      </c>
      <c r="H85" s="695">
        <v>0</v>
      </c>
      <c r="I85" s="695">
        <v>4500</v>
      </c>
      <c r="J85" s="695">
        <v>0</v>
      </c>
      <c r="K85" s="695">
        <v>0</v>
      </c>
      <c r="L85" s="695">
        <v>0</v>
      </c>
      <c r="M85" s="695">
        <v>0</v>
      </c>
      <c r="N85" s="695">
        <v>0</v>
      </c>
      <c r="O85" s="695">
        <v>0</v>
      </c>
      <c r="P85" s="677">
        <v>0</v>
      </c>
      <c r="Q85" s="274"/>
    </row>
    <row r="86" spans="1:17" s="249" customFormat="1" ht="35.25" customHeight="1">
      <c r="A86" s="635"/>
      <c r="B86" s="774"/>
      <c r="C86" s="320" t="s">
        <v>106</v>
      </c>
      <c r="D86" s="548">
        <v>4500</v>
      </c>
      <c r="E86" s="549">
        <v>0</v>
      </c>
      <c r="F86" s="549">
        <v>0</v>
      </c>
      <c r="G86" s="549">
        <v>0</v>
      </c>
      <c r="H86" s="549">
        <v>0</v>
      </c>
      <c r="I86" s="549">
        <v>4500</v>
      </c>
      <c r="J86" s="549">
        <v>0</v>
      </c>
      <c r="K86" s="549">
        <v>0</v>
      </c>
      <c r="L86" s="549">
        <v>0</v>
      </c>
      <c r="M86" s="549">
        <v>0</v>
      </c>
      <c r="N86" s="549">
        <v>0</v>
      </c>
      <c r="O86" s="549">
        <v>0</v>
      </c>
      <c r="P86" s="435">
        <v>0</v>
      </c>
      <c r="Q86" s="274"/>
    </row>
    <row r="87" spans="1:17" s="249" customFormat="1" ht="28.5" customHeight="1">
      <c r="A87" s="637"/>
      <c r="B87" s="802"/>
      <c r="C87" s="302" t="s">
        <v>200</v>
      </c>
      <c r="D87" s="696">
        <v>4500</v>
      </c>
      <c r="E87" s="690">
        <v>0</v>
      </c>
      <c r="F87" s="690">
        <v>0</v>
      </c>
      <c r="G87" s="690">
        <v>0</v>
      </c>
      <c r="H87" s="690">
        <v>0</v>
      </c>
      <c r="I87" s="690">
        <v>4500</v>
      </c>
      <c r="J87" s="690">
        <v>0</v>
      </c>
      <c r="K87" s="690">
        <v>0</v>
      </c>
      <c r="L87" s="690">
        <v>0</v>
      </c>
      <c r="M87" s="690">
        <v>0</v>
      </c>
      <c r="N87" s="690">
        <v>0</v>
      </c>
      <c r="O87" s="690">
        <v>0</v>
      </c>
      <c r="P87" s="604">
        <v>0</v>
      </c>
      <c r="Q87" s="274"/>
    </row>
    <row r="88" spans="1:17" s="248" customFormat="1" ht="89.25" customHeight="1">
      <c r="A88" s="795">
        <v>756</v>
      </c>
      <c r="B88" s="299"/>
      <c r="C88" s="318" t="s">
        <v>176</v>
      </c>
      <c r="D88" s="387">
        <v>1000000</v>
      </c>
      <c r="E88" s="553">
        <v>68609</v>
      </c>
      <c r="F88" s="553">
        <v>240264</v>
      </c>
      <c r="G88" s="553">
        <v>47841</v>
      </c>
      <c r="H88" s="553">
        <v>124269</v>
      </c>
      <c r="I88" s="553">
        <v>44928</v>
      </c>
      <c r="J88" s="553">
        <v>35876</v>
      </c>
      <c r="K88" s="553">
        <v>121975</v>
      </c>
      <c r="L88" s="553">
        <v>50000</v>
      </c>
      <c r="M88" s="553">
        <v>71240</v>
      </c>
      <c r="N88" s="553">
        <v>70000</v>
      </c>
      <c r="O88" s="553">
        <v>60000</v>
      </c>
      <c r="P88" s="553">
        <v>64998</v>
      </c>
      <c r="Q88" s="273"/>
    </row>
    <row r="89" spans="1:17" s="249" customFormat="1" ht="63.75" customHeight="1">
      <c r="A89" s="790"/>
      <c r="B89" s="772">
        <v>75618</v>
      </c>
      <c r="C89" s="300" t="s">
        <v>177</v>
      </c>
      <c r="D89" s="384">
        <f>SUM(D88)</f>
        <v>1000000</v>
      </c>
      <c r="E89" s="429">
        <v>68609</v>
      </c>
      <c r="F89" s="429">
        <v>240264</v>
      </c>
      <c r="G89" s="429">
        <v>47841</v>
      </c>
      <c r="H89" s="429">
        <v>124269</v>
      </c>
      <c r="I89" s="429">
        <v>44928</v>
      </c>
      <c r="J89" s="429">
        <v>35876</v>
      </c>
      <c r="K89" s="429">
        <v>121975</v>
      </c>
      <c r="L89" s="429">
        <v>50000</v>
      </c>
      <c r="M89" s="429">
        <v>71240</v>
      </c>
      <c r="N89" s="429">
        <v>70000</v>
      </c>
      <c r="O89" s="429">
        <v>60000</v>
      </c>
      <c r="P89" s="429">
        <v>64998</v>
      </c>
      <c r="Q89" s="274"/>
    </row>
    <row r="90" spans="1:17" s="249" customFormat="1" ht="45.75" customHeight="1">
      <c r="A90" s="790"/>
      <c r="B90" s="785"/>
      <c r="C90" s="303" t="s">
        <v>105</v>
      </c>
      <c r="D90" s="550">
        <f>SUM(D89)</f>
        <v>1000000</v>
      </c>
      <c r="E90" s="551">
        <v>68609</v>
      </c>
      <c r="F90" s="551">
        <v>240264</v>
      </c>
      <c r="G90" s="551">
        <v>47841</v>
      </c>
      <c r="H90" s="551">
        <v>124269</v>
      </c>
      <c r="I90" s="551">
        <v>44928</v>
      </c>
      <c r="J90" s="551">
        <v>35876</v>
      </c>
      <c r="K90" s="551">
        <v>121975</v>
      </c>
      <c r="L90" s="551">
        <v>50000</v>
      </c>
      <c r="M90" s="551">
        <v>71240</v>
      </c>
      <c r="N90" s="551">
        <v>70000</v>
      </c>
      <c r="O90" s="551">
        <v>60000</v>
      </c>
      <c r="P90" s="551">
        <v>64998</v>
      </c>
      <c r="Q90" s="274"/>
    </row>
    <row r="91" spans="1:17" s="250" customFormat="1" ht="43.5" customHeight="1">
      <c r="A91" s="790"/>
      <c r="B91" s="786"/>
      <c r="C91" s="304" t="s">
        <v>194</v>
      </c>
      <c r="D91" s="547">
        <f>SUM(D90)</f>
        <v>1000000</v>
      </c>
      <c r="E91" s="552">
        <f aca="true" t="shared" si="21" ref="E91:P91">SUM(E90)</f>
        <v>68609</v>
      </c>
      <c r="F91" s="552">
        <f t="shared" si="21"/>
        <v>240264</v>
      </c>
      <c r="G91" s="552">
        <f t="shared" si="21"/>
        <v>47841</v>
      </c>
      <c r="H91" s="552">
        <f t="shared" si="21"/>
        <v>124269</v>
      </c>
      <c r="I91" s="552">
        <f t="shared" si="21"/>
        <v>44928</v>
      </c>
      <c r="J91" s="552">
        <f t="shared" si="21"/>
        <v>35876</v>
      </c>
      <c r="K91" s="552">
        <f t="shared" si="21"/>
        <v>121975</v>
      </c>
      <c r="L91" s="552">
        <f t="shared" si="21"/>
        <v>50000</v>
      </c>
      <c r="M91" s="552">
        <f t="shared" si="21"/>
        <v>71240</v>
      </c>
      <c r="N91" s="552">
        <f t="shared" si="21"/>
        <v>70000</v>
      </c>
      <c r="O91" s="552">
        <f t="shared" si="21"/>
        <v>60000</v>
      </c>
      <c r="P91" s="552">
        <f t="shared" si="21"/>
        <v>64998</v>
      </c>
      <c r="Q91" s="275"/>
    </row>
    <row r="92" spans="1:17" s="248" customFormat="1" ht="46.5" customHeight="1">
      <c r="A92" s="795">
        <v>757</v>
      </c>
      <c r="B92" s="299"/>
      <c r="C92" s="297" t="s">
        <v>70</v>
      </c>
      <c r="D92" s="359">
        <f>SUM(D93)</f>
        <v>835244</v>
      </c>
      <c r="E92" s="359">
        <f aca="true" t="shared" si="22" ref="E92:P92">SUM(E93)</f>
        <v>45107</v>
      </c>
      <c r="F92" s="359">
        <f t="shared" si="22"/>
        <v>2206</v>
      </c>
      <c r="G92" s="359">
        <f t="shared" si="22"/>
        <v>0</v>
      </c>
      <c r="H92" s="359">
        <f t="shared" si="22"/>
        <v>154373</v>
      </c>
      <c r="I92" s="359">
        <f t="shared" si="22"/>
        <v>110</v>
      </c>
      <c r="J92" s="359">
        <f t="shared" si="22"/>
        <v>1041</v>
      </c>
      <c r="K92" s="359">
        <f t="shared" si="22"/>
        <v>133747</v>
      </c>
      <c r="L92" s="359">
        <f t="shared" si="22"/>
        <v>87548</v>
      </c>
      <c r="M92" s="359">
        <f t="shared" si="22"/>
        <v>124000</v>
      </c>
      <c r="N92" s="359">
        <f t="shared" si="22"/>
        <v>87548</v>
      </c>
      <c r="O92" s="359">
        <f t="shared" si="22"/>
        <v>87548</v>
      </c>
      <c r="P92" s="359">
        <f t="shared" si="22"/>
        <v>112016</v>
      </c>
      <c r="Q92" s="273"/>
    </row>
    <row r="93" spans="1:17" s="249" customFormat="1" ht="52.5" customHeight="1">
      <c r="A93" s="790"/>
      <c r="B93" s="772">
        <v>75702</v>
      </c>
      <c r="C93" s="300" t="s">
        <v>71</v>
      </c>
      <c r="D93" s="269">
        <f>SUM(D94)</f>
        <v>835244</v>
      </c>
      <c r="E93" s="269">
        <f aca="true" t="shared" si="23" ref="E93:P93">SUM(E94)</f>
        <v>45107</v>
      </c>
      <c r="F93" s="269">
        <f t="shared" si="23"/>
        <v>2206</v>
      </c>
      <c r="G93" s="269">
        <f t="shared" si="23"/>
        <v>0</v>
      </c>
      <c r="H93" s="269">
        <f t="shared" si="23"/>
        <v>154373</v>
      </c>
      <c r="I93" s="269">
        <f t="shared" si="23"/>
        <v>110</v>
      </c>
      <c r="J93" s="269">
        <f t="shared" si="23"/>
        <v>1041</v>
      </c>
      <c r="K93" s="269">
        <f t="shared" si="23"/>
        <v>133747</v>
      </c>
      <c r="L93" s="269">
        <f t="shared" si="23"/>
        <v>87548</v>
      </c>
      <c r="M93" s="269">
        <f t="shared" si="23"/>
        <v>124000</v>
      </c>
      <c r="N93" s="269">
        <f t="shared" si="23"/>
        <v>87548</v>
      </c>
      <c r="O93" s="269">
        <f t="shared" si="23"/>
        <v>87548</v>
      </c>
      <c r="P93" s="269">
        <f t="shared" si="23"/>
        <v>112016</v>
      </c>
      <c r="Q93" s="274"/>
    </row>
    <row r="94" spans="1:17" s="249" customFormat="1" ht="34.5" customHeight="1">
      <c r="A94" s="790"/>
      <c r="B94" s="801"/>
      <c r="C94" s="303" t="s">
        <v>105</v>
      </c>
      <c r="D94" s="363">
        <v>835244</v>
      </c>
      <c r="E94" s="518">
        <v>45107</v>
      </c>
      <c r="F94" s="518">
        <v>2206</v>
      </c>
      <c r="G94" s="518">
        <v>0</v>
      </c>
      <c r="H94" s="518">
        <v>154373</v>
      </c>
      <c r="I94" s="518">
        <v>110</v>
      </c>
      <c r="J94" s="518">
        <v>1041</v>
      </c>
      <c r="K94" s="518">
        <v>133747</v>
      </c>
      <c r="L94" s="518">
        <v>87548</v>
      </c>
      <c r="M94" s="518">
        <v>124000</v>
      </c>
      <c r="N94" s="518">
        <v>87548</v>
      </c>
      <c r="O94" s="518">
        <v>87548</v>
      </c>
      <c r="P94" s="518">
        <v>112016</v>
      </c>
      <c r="Q94" s="274"/>
    </row>
    <row r="95" spans="1:17" s="249" customFormat="1" ht="36.75" customHeight="1">
      <c r="A95" s="790"/>
      <c r="B95" s="796"/>
      <c r="C95" s="319" t="s">
        <v>113</v>
      </c>
      <c r="D95" s="496">
        <v>835244</v>
      </c>
      <c r="E95" s="554">
        <v>45107</v>
      </c>
      <c r="F95" s="554">
        <v>2206</v>
      </c>
      <c r="G95" s="554">
        <v>0</v>
      </c>
      <c r="H95" s="554">
        <v>154373</v>
      </c>
      <c r="I95" s="554">
        <v>110</v>
      </c>
      <c r="J95" s="554">
        <v>1041</v>
      </c>
      <c r="K95" s="554">
        <v>133747</v>
      </c>
      <c r="L95" s="554">
        <v>87548</v>
      </c>
      <c r="M95" s="554">
        <v>124000</v>
      </c>
      <c r="N95" s="554">
        <v>87548</v>
      </c>
      <c r="O95" s="554">
        <v>87548</v>
      </c>
      <c r="P95" s="554">
        <v>112016</v>
      </c>
      <c r="Q95" s="274"/>
    </row>
    <row r="96" spans="1:17" s="250" customFormat="1" ht="34.5" customHeight="1">
      <c r="A96" s="790"/>
      <c r="B96" s="796"/>
      <c r="C96" s="319" t="s">
        <v>114</v>
      </c>
      <c r="D96" s="497">
        <v>835244</v>
      </c>
      <c r="E96" s="535">
        <v>45107</v>
      </c>
      <c r="F96" s="535">
        <v>2206</v>
      </c>
      <c r="G96" s="535">
        <v>0</v>
      </c>
      <c r="H96" s="535">
        <v>154373</v>
      </c>
      <c r="I96" s="535">
        <v>110</v>
      </c>
      <c r="J96" s="535">
        <v>1041</v>
      </c>
      <c r="K96" s="535">
        <v>133747</v>
      </c>
      <c r="L96" s="535">
        <v>87548</v>
      </c>
      <c r="M96" s="535">
        <v>124000</v>
      </c>
      <c r="N96" s="535">
        <v>87548</v>
      </c>
      <c r="O96" s="535">
        <v>87548</v>
      </c>
      <c r="P96" s="535">
        <v>112016</v>
      </c>
      <c r="Q96" s="275"/>
    </row>
    <row r="97" spans="1:17" s="252" customFormat="1" ht="42" customHeight="1">
      <c r="A97" s="795">
        <v>758</v>
      </c>
      <c r="B97" s="299"/>
      <c r="C97" s="297" t="s">
        <v>22</v>
      </c>
      <c r="D97" s="373">
        <v>2447471</v>
      </c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278"/>
    </row>
    <row r="98" spans="1:17" ht="48" customHeight="1">
      <c r="A98" s="790"/>
      <c r="B98" s="772">
        <v>75818</v>
      </c>
      <c r="C98" s="312" t="s">
        <v>178</v>
      </c>
      <c r="D98" s="374">
        <v>2447471</v>
      </c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79"/>
    </row>
    <row r="99" spans="1:17" s="264" customFormat="1" ht="51.75" customHeight="1">
      <c r="A99" s="790"/>
      <c r="B99" s="801"/>
      <c r="C99" s="300" t="s">
        <v>179</v>
      </c>
      <c r="D99" s="362">
        <v>2447471</v>
      </c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80"/>
    </row>
    <row r="100" spans="1:17" s="248" customFormat="1" ht="41.25" customHeight="1">
      <c r="A100" s="750">
        <v>801</v>
      </c>
      <c r="B100" s="299"/>
      <c r="C100" s="297" t="s">
        <v>23</v>
      </c>
      <c r="D100" s="359">
        <v>29034780</v>
      </c>
      <c r="E100" s="359">
        <f aca="true" t="shared" si="24" ref="E100:P100">SUM(E101,E106,E110,E114,E131,E141,E161,E168,E173,E178,E203,E210)</f>
        <v>2722428</v>
      </c>
      <c r="F100" s="359">
        <f t="shared" si="24"/>
        <v>2895983</v>
      </c>
      <c r="G100" s="359">
        <f t="shared" si="24"/>
        <v>2700460</v>
      </c>
      <c r="H100" s="359">
        <f t="shared" si="24"/>
        <v>2629140</v>
      </c>
      <c r="I100" s="359">
        <f t="shared" si="24"/>
        <v>3054971</v>
      </c>
      <c r="J100" s="359">
        <f t="shared" si="24"/>
        <v>2218190</v>
      </c>
      <c r="K100" s="359">
        <f t="shared" si="24"/>
        <v>2207198</v>
      </c>
      <c r="L100" s="359">
        <f t="shared" si="24"/>
        <v>2268683</v>
      </c>
      <c r="M100" s="359">
        <f t="shared" si="24"/>
        <v>2636938</v>
      </c>
      <c r="N100" s="359">
        <f t="shared" si="24"/>
        <v>2257544</v>
      </c>
      <c r="O100" s="359">
        <f t="shared" si="24"/>
        <v>2071202</v>
      </c>
      <c r="P100" s="359">
        <f t="shared" si="24"/>
        <v>1372043</v>
      </c>
      <c r="Q100" s="273"/>
    </row>
    <row r="101" spans="1:17" s="251" customFormat="1" ht="41.25" customHeight="1">
      <c r="A101" s="751"/>
      <c r="B101" s="772">
        <v>80102</v>
      </c>
      <c r="C101" s="305" t="s">
        <v>72</v>
      </c>
      <c r="D101" s="457">
        <v>651460</v>
      </c>
      <c r="E101" s="392">
        <f aca="true" t="shared" si="25" ref="E101:P101">SUM(E102)</f>
        <v>45440</v>
      </c>
      <c r="F101" s="392">
        <f t="shared" si="25"/>
        <v>69849</v>
      </c>
      <c r="G101" s="392">
        <f t="shared" si="25"/>
        <v>60082</v>
      </c>
      <c r="H101" s="392">
        <f t="shared" si="25"/>
        <v>64267</v>
      </c>
      <c r="I101" s="392">
        <f t="shared" si="25"/>
        <v>76003</v>
      </c>
      <c r="J101" s="392">
        <f t="shared" si="25"/>
        <v>50500</v>
      </c>
      <c r="K101" s="392">
        <f t="shared" si="25"/>
        <v>55000</v>
      </c>
      <c r="L101" s="392">
        <f t="shared" si="25"/>
        <v>50500</v>
      </c>
      <c r="M101" s="392">
        <f t="shared" si="25"/>
        <v>57000</v>
      </c>
      <c r="N101" s="392">
        <f t="shared" si="25"/>
        <v>53000</v>
      </c>
      <c r="O101" s="392">
        <f t="shared" si="25"/>
        <v>55000</v>
      </c>
      <c r="P101" s="392">
        <f t="shared" si="25"/>
        <v>14819</v>
      </c>
      <c r="Q101" s="274"/>
    </row>
    <row r="102" spans="1:17" s="250" customFormat="1" ht="39.75" customHeight="1">
      <c r="A102" s="751"/>
      <c r="B102" s="785"/>
      <c r="C102" s="322" t="s">
        <v>116</v>
      </c>
      <c r="D102" s="543">
        <v>651460</v>
      </c>
      <c r="E102" s="555">
        <v>45440</v>
      </c>
      <c r="F102" s="555">
        <v>69849</v>
      </c>
      <c r="G102" s="555">
        <v>60082</v>
      </c>
      <c r="H102" s="555">
        <v>64267</v>
      </c>
      <c r="I102" s="555">
        <v>76003</v>
      </c>
      <c r="J102" s="555">
        <v>50500</v>
      </c>
      <c r="K102" s="555">
        <v>55000</v>
      </c>
      <c r="L102" s="555">
        <v>50500</v>
      </c>
      <c r="M102" s="555">
        <v>57000</v>
      </c>
      <c r="N102" s="555">
        <v>53000</v>
      </c>
      <c r="O102" s="555">
        <v>55000</v>
      </c>
      <c r="P102" s="555">
        <v>14819</v>
      </c>
      <c r="Q102" s="281"/>
    </row>
    <row r="103" spans="1:17" s="250" customFormat="1" ht="28.5" customHeight="1">
      <c r="A103" s="751"/>
      <c r="B103" s="786"/>
      <c r="C103" s="325" t="s">
        <v>102</v>
      </c>
      <c r="D103" s="513">
        <f>SUM(D102)</f>
        <v>651460</v>
      </c>
      <c r="E103" s="555">
        <v>45440</v>
      </c>
      <c r="F103" s="555">
        <v>69849</v>
      </c>
      <c r="G103" s="555">
        <v>60082</v>
      </c>
      <c r="H103" s="555">
        <v>64267</v>
      </c>
      <c r="I103" s="555">
        <v>76003</v>
      </c>
      <c r="J103" s="555">
        <v>50500</v>
      </c>
      <c r="K103" s="555">
        <v>55000</v>
      </c>
      <c r="L103" s="555">
        <v>50500</v>
      </c>
      <c r="M103" s="555">
        <v>57000</v>
      </c>
      <c r="N103" s="555">
        <v>53000</v>
      </c>
      <c r="O103" s="555">
        <v>55000</v>
      </c>
      <c r="P103" s="555">
        <v>14819</v>
      </c>
      <c r="Q103" s="275"/>
    </row>
    <row r="104" spans="1:17" s="250" customFormat="1" ht="45" customHeight="1">
      <c r="A104" s="752"/>
      <c r="B104" s="786"/>
      <c r="C104" s="324" t="s">
        <v>115</v>
      </c>
      <c r="D104" s="380">
        <v>530358</v>
      </c>
      <c r="E104" s="556">
        <v>39609</v>
      </c>
      <c r="F104" s="556">
        <v>60442</v>
      </c>
      <c r="G104" s="556">
        <v>54574</v>
      </c>
      <c r="H104" s="556">
        <v>49029</v>
      </c>
      <c r="I104" s="556">
        <v>49747</v>
      </c>
      <c r="J104" s="556">
        <v>49500</v>
      </c>
      <c r="K104" s="556">
        <v>53500</v>
      </c>
      <c r="L104" s="556">
        <v>49500</v>
      </c>
      <c r="M104" s="556">
        <v>51000</v>
      </c>
      <c r="N104" s="556">
        <v>51000</v>
      </c>
      <c r="O104" s="556">
        <v>22457</v>
      </c>
      <c r="P104" s="557">
        <v>0</v>
      </c>
      <c r="Q104" s="275"/>
    </row>
    <row r="105" spans="1:16" s="263" customFormat="1" ht="49.5" customHeight="1">
      <c r="A105" s="641" t="s">
        <v>0</v>
      </c>
      <c r="B105" s="642" t="s">
        <v>1</v>
      </c>
      <c r="C105" s="643" t="s">
        <v>87</v>
      </c>
      <c r="D105" s="642" t="s">
        <v>2</v>
      </c>
      <c r="E105" s="641" t="s">
        <v>42</v>
      </c>
      <c r="F105" s="642" t="s">
        <v>43</v>
      </c>
      <c r="G105" s="642" t="s">
        <v>44</v>
      </c>
      <c r="H105" s="642" t="s">
        <v>45</v>
      </c>
      <c r="I105" s="642" t="s">
        <v>46</v>
      </c>
      <c r="J105" s="642" t="s">
        <v>47</v>
      </c>
      <c r="K105" s="642" t="s">
        <v>48</v>
      </c>
      <c r="L105" s="642" t="s">
        <v>49</v>
      </c>
      <c r="M105" s="642" t="s">
        <v>50</v>
      </c>
      <c r="N105" s="642" t="s">
        <v>51</v>
      </c>
      <c r="O105" s="642" t="s">
        <v>52</v>
      </c>
      <c r="P105" s="642" t="s">
        <v>53</v>
      </c>
    </row>
    <row r="106" spans="1:17" s="251" customFormat="1" ht="36" customHeight="1">
      <c r="A106" s="635"/>
      <c r="B106" s="758">
        <v>80110</v>
      </c>
      <c r="C106" s="305" t="s">
        <v>24</v>
      </c>
      <c r="D106" s="381">
        <f>SUM(D107)</f>
        <v>622027</v>
      </c>
      <c r="E106" s="381">
        <f aca="true" t="shared" si="26" ref="E106:P106">SUM(E107)</f>
        <v>56451</v>
      </c>
      <c r="F106" s="381">
        <f t="shared" si="26"/>
        <v>69289</v>
      </c>
      <c r="G106" s="381">
        <f t="shared" si="26"/>
        <v>69952</v>
      </c>
      <c r="H106" s="381">
        <f t="shared" si="26"/>
        <v>46398</v>
      </c>
      <c r="I106" s="381">
        <f t="shared" si="26"/>
        <v>63868</v>
      </c>
      <c r="J106" s="381">
        <f t="shared" si="26"/>
        <v>41806</v>
      </c>
      <c r="K106" s="381">
        <f t="shared" si="26"/>
        <v>46752</v>
      </c>
      <c r="L106" s="381">
        <f t="shared" si="26"/>
        <v>39674</v>
      </c>
      <c r="M106" s="381">
        <f t="shared" si="26"/>
        <v>43524</v>
      </c>
      <c r="N106" s="381">
        <f t="shared" si="26"/>
        <v>57260</v>
      </c>
      <c r="O106" s="381">
        <f t="shared" si="26"/>
        <v>41887</v>
      </c>
      <c r="P106" s="381">
        <f t="shared" si="26"/>
        <v>45166</v>
      </c>
      <c r="Q106" s="277"/>
    </row>
    <row r="107" spans="1:17" s="251" customFormat="1" ht="35.25" customHeight="1">
      <c r="A107" s="635"/>
      <c r="B107" s="773"/>
      <c r="C107" s="322" t="s">
        <v>117</v>
      </c>
      <c r="D107" s="270">
        <f>SUM(D108)</f>
        <v>622027</v>
      </c>
      <c r="E107" s="270">
        <f aca="true" t="shared" si="27" ref="E107:K107">SUM(E108)</f>
        <v>56451</v>
      </c>
      <c r="F107" s="270">
        <f t="shared" si="27"/>
        <v>69289</v>
      </c>
      <c r="G107" s="270">
        <f t="shared" si="27"/>
        <v>69952</v>
      </c>
      <c r="H107" s="270">
        <f t="shared" si="27"/>
        <v>46398</v>
      </c>
      <c r="I107" s="270">
        <f t="shared" si="27"/>
        <v>63868</v>
      </c>
      <c r="J107" s="270">
        <f t="shared" si="27"/>
        <v>41806</v>
      </c>
      <c r="K107" s="270">
        <f t="shared" si="27"/>
        <v>46752</v>
      </c>
      <c r="L107" s="270">
        <f>SUM(L108)</f>
        <v>39674</v>
      </c>
      <c r="M107" s="270">
        <f>SUM(M108)</f>
        <v>43524</v>
      </c>
      <c r="N107" s="270">
        <f>SUM(N108)</f>
        <v>57260</v>
      </c>
      <c r="O107" s="270">
        <f>SUM(O108)</f>
        <v>41887</v>
      </c>
      <c r="P107" s="270">
        <f>SUM(P108)</f>
        <v>45166</v>
      </c>
      <c r="Q107" s="277"/>
    </row>
    <row r="108" spans="1:17" s="258" customFormat="1" ht="36" customHeight="1">
      <c r="A108" s="635"/>
      <c r="B108" s="773"/>
      <c r="C108" s="325" t="s">
        <v>110</v>
      </c>
      <c r="D108" s="513">
        <v>622027</v>
      </c>
      <c r="E108" s="558">
        <v>56451</v>
      </c>
      <c r="F108" s="559">
        <v>69289</v>
      </c>
      <c r="G108" s="558">
        <v>69952</v>
      </c>
      <c r="H108" s="559">
        <v>46398</v>
      </c>
      <c r="I108" s="558">
        <v>63868</v>
      </c>
      <c r="J108" s="559">
        <v>41806</v>
      </c>
      <c r="K108" s="558">
        <v>46752</v>
      </c>
      <c r="L108" s="559">
        <v>39674</v>
      </c>
      <c r="M108" s="558">
        <v>43524</v>
      </c>
      <c r="N108" s="559">
        <v>57260</v>
      </c>
      <c r="O108" s="558">
        <v>41887</v>
      </c>
      <c r="P108" s="560">
        <v>45166</v>
      </c>
      <c r="Q108" s="281"/>
    </row>
    <row r="109" spans="1:17" s="251" customFormat="1" ht="39.75" customHeight="1">
      <c r="A109" s="635"/>
      <c r="B109" s="786"/>
      <c r="C109" s="324" t="s">
        <v>115</v>
      </c>
      <c r="D109" s="380">
        <v>390348</v>
      </c>
      <c r="E109" s="556">
        <v>30523</v>
      </c>
      <c r="F109" s="561">
        <v>44647</v>
      </c>
      <c r="G109" s="556">
        <v>41946</v>
      </c>
      <c r="H109" s="561">
        <v>30092</v>
      </c>
      <c r="I109" s="556">
        <v>27274</v>
      </c>
      <c r="J109" s="561">
        <v>27333</v>
      </c>
      <c r="K109" s="556">
        <v>35692</v>
      </c>
      <c r="L109" s="561">
        <v>36323</v>
      </c>
      <c r="M109" s="556">
        <v>29476</v>
      </c>
      <c r="N109" s="561">
        <v>32294</v>
      </c>
      <c r="O109" s="556">
        <v>30311</v>
      </c>
      <c r="P109" s="557">
        <v>24437</v>
      </c>
      <c r="Q109" s="277"/>
    </row>
    <row r="110" spans="1:17" s="249" customFormat="1" ht="36.75" customHeight="1">
      <c r="A110" s="635"/>
      <c r="B110" s="772">
        <v>80111</v>
      </c>
      <c r="C110" s="305" t="s">
        <v>41</v>
      </c>
      <c r="D110" s="385">
        <v>354365</v>
      </c>
      <c r="E110" s="392">
        <f aca="true" t="shared" si="28" ref="E110:P110">SUM(E111)</f>
        <v>25943</v>
      </c>
      <c r="F110" s="392">
        <f t="shared" si="28"/>
        <v>41337</v>
      </c>
      <c r="G110" s="392">
        <f t="shared" si="28"/>
        <v>33102</v>
      </c>
      <c r="H110" s="392">
        <f t="shared" si="28"/>
        <v>26773</v>
      </c>
      <c r="I110" s="392">
        <f t="shared" si="28"/>
        <v>37862</v>
      </c>
      <c r="J110" s="392">
        <f t="shared" si="28"/>
        <v>26000</v>
      </c>
      <c r="K110" s="392">
        <f t="shared" si="28"/>
        <v>26500</v>
      </c>
      <c r="L110" s="392">
        <f t="shared" si="28"/>
        <v>26500</v>
      </c>
      <c r="M110" s="392">
        <f t="shared" si="28"/>
        <v>30500</v>
      </c>
      <c r="N110" s="392">
        <f t="shared" si="28"/>
        <v>28000</v>
      </c>
      <c r="O110" s="392">
        <f t="shared" si="28"/>
        <v>29000</v>
      </c>
      <c r="P110" s="392">
        <f t="shared" si="28"/>
        <v>22848</v>
      </c>
      <c r="Q110" s="274"/>
    </row>
    <row r="111" spans="1:17" s="250" customFormat="1" ht="36.75" customHeight="1">
      <c r="A111" s="635"/>
      <c r="B111" s="773"/>
      <c r="C111" s="322" t="s">
        <v>116</v>
      </c>
      <c r="D111" s="366">
        <v>354365</v>
      </c>
      <c r="E111" s="521">
        <v>25943</v>
      </c>
      <c r="F111" s="521">
        <v>41337</v>
      </c>
      <c r="G111" s="521">
        <v>33102</v>
      </c>
      <c r="H111" s="521">
        <v>26773</v>
      </c>
      <c r="I111" s="521">
        <v>37862</v>
      </c>
      <c r="J111" s="521">
        <v>26000</v>
      </c>
      <c r="K111" s="521">
        <v>26500</v>
      </c>
      <c r="L111" s="521">
        <v>26500</v>
      </c>
      <c r="M111" s="521">
        <v>30500</v>
      </c>
      <c r="N111" s="521">
        <v>28000</v>
      </c>
      <c r="O111" s="521">
        <v>29000</v>
      </c>
      <c r="P111" s="521">
        <v>22848</v>
      </c>
      <c r="Q111" s="275"/>
    </row>
    <row r="112" spans="1:17" s="250" customFormat="1" ht="33" customHeight="1">
      <c r="A112" s="635"/>
      <c r="B112" s="773"/>
      <c r="C112" s="325" t="s">
        <v>113</v>
      </c>
      <c r="D112" s="546">
        <v>354365</v>
      </c>
      <c r="E112" s="521">
        <v>25943</v>
      </c>
      <c r="F112" s="521">
        <v>41337</v>
      </c>
      <c r="G112" s="521">
        <v>33102</v>
      </c>
      <c r="H112" s="521">
        <v>26773</v>
      </c>
      <c r="I112" s="521">
        <v>37862</v>
      </c>
      <c r="J112" s="521">
        <v>26000</v>
      </c>
      <c r="K112" s="521">
        <v>26500</v>
      </c>
      <c r="L112" s="521">
        <v>26500</v>
      </c>
      <c r="M112" s="521">
        <v>30500</v>
      </c>
      <c r="N112" s="521">
        <v>28000</v>
      </c>
      <c r="O112" s="521">
        <v>29000</v>
      </c>
      <c r="P112" s="521">
        <v>22848</v>
      </c>
      <c r="Q112" s="275"/>
    </row>
    <row r="113" spans="1:17" s="250" customFormat="1" ht="39" customHeight="1">
      <c r="A113" s="635"/>
      <c r="B113" s="773"/>
      <c r="C113" s="324" t="s">
        <v>115</v>
      </c>
      <c r="D113" s="562">
        <v>296943</v>
      </c>
      <c r="E113" s="556">
        <v>23576</v>
      </c>
      <c r="F113" s="556">
        <v>32122</v>
      </c>
      <c r="G113" s="556">
        <v>29125</v>
      </c>
      <c r="H113" s="556">
        <v>24799</v>
      </c>
      <c r="I113" s="556">
        <v>24396</v>
      </c>
      <c r="J113" s="556">
        <v>24500</v>
      </c>
      <c r="K113" s="556">
        <v>24500</v>
      </c>
      <c r="L113" s="556">
        <v>24500</v>
      </c>
      <c r="M113" s="556">
        <v>26000</v>
      </c>
      <c r="N113" s="556">
        <v>26000</v>
      </c>
      <c r="O113" s="556">
        <v>26000</v>
      </c>
      <c r="P113" s="556">
        <v>11425</v>
      </c>
      <c r="Q113" s="275"/>
    </row>
    <row r="114" spans="1:17" s="8" customFormat="1" ht="39.75" customHeight="1">
      <c r="A114" s="635"/>
      <c r="B114" s="756">
        <v>80120</v>
      </c>
      <c r="C114" s="305" t="s">
        <v>25</v>
      </c>
      <c r="D114" s="385">
        <v>4778493</v>
      </c>
      <c r="E114" s="457">
        <f aca="true" t="shared" si="29" ref="E114:P114">SUM(E115,E118,E121,E124,E127)</f>
        <v>378119</v>
      </c>
      <c r="F114" s="457">
        <f t="shared" si="29"/>
        <v>559955</v>
      </c>
      <c r="G114" s="457">
        <f t="shared" si="29"/>
        <v>481721</v>
      </c>
      <c r="H114" s="457">
        <f t="shared" si="29"/>
        <v>395543</v>
      </c>
      <c r="I114" s="457">
        <f t="shared" si="29"/>
        <v>568513</v>
      </c>
      <c r="J114" s="457">
        <f t="shared" si="29"/>
        <v>383104</v>
      </c>
      <c r="K114" s="457">
        <f t="shared" si="29"/>
        <v>351505</v>
      </c>
      <c r="L114" s="457">
        <f t="shared" si="29"/>
        <v>357555</v>
      </c>
      <c r="M114" s="457">
        <f t="shared" si="29"/>
        <v>461796</v>
      </c>
      <c r="N114" s="457">
        <f t="shared" si="29"/>
        <v>360160</v>
      </c>
      <c r="O114" s="457">
        <f t="shared" si="29"/>
        <v>294791</v>
      </c>
      <c r="P114" s="457">
        <f t="shared" si="29"/>
        <v>185731</v>
      </c>
      <c r="Q114" s="274"/>
    </row>
    <row r="115" spans="1:17" s="249" customFormat="1" ht="39.75" customHeight="1">
      <c r="A115" s="635"/>
      <c r="B115" s="757"/>
      <c r="C115" s="326" t="s">
        <v>118</v>
      </c>
      <c r="D115" s="563">
        <v>1923215</v>
      </c>
      <c r="E115" s="521">
        <v>150342</v>
      </c>
      <c r="F115" s="521">
        <v>223467</v>
      </c>
      <c r="G115" s="521">
        <v>199348</v>
      </c>
      <c r="H115" s="521">
        <v>145326</v>
      </c>
      <c r="I115" s="521">
        <v>221544</v>
      </c>
      <c r="J115" s="521">
        <v>142039</v>
      </c>
      <c r="K115" s="521">
        <v>138582</v>
      </c>
      <c r="L115" s="521">
        <v>142326</v>
      </c>
      <c r="M115" s="521">
        <v>168912</v>
      </c>
      <c r="N115" s="521">
        <v>165800</v>
      </c>
      <c r="O115" s="521">
        <v>156100</v>
      </c>
      <c r="P115" s="521">
        <v>69429</v>
      </c>
      <c r="Q115" s="274"/>
    </row>
    <row r="116" spans="1:17" s="249" customFormat="1" ht="29.25" customHeight="1">
      <c r="A116" s="635"/>
      <c r="B116" s="757"/>
      <c r="C116" s="327" t="s">
        <v>113</v>
      </c>
      <c r="D116" s="564">
        <v>1923215</v>
      </c>
      <c r="E116" s="521">
        <v>150342</v>
      </c>
      <c r="F116" s="521">
        <v>223467</v>
      </c>
      <c r="G116" s="521">
        <v>199348</v>
      </c>
      <c r="H116" s="521">
        <v>145326</v>
      </c>
      <c r="I116" s="521">
        <v>221544</v>
      </c>
      <c r="J116" s="521">
        <v>142039</v>
      </c>
      <c r="K116" s="521">
        <v>138582</v>
      </c>
      <c r="L116" s="521">
        <v>142326</v>
      </c>
      <c r="M116" s="521">
        <v>168912</v>
      </c>
      <c r="N116" s="521">
        <v>165800</v>
      </c>
      <c r="O116" s="521">
        <v>156100</v>
      </c>
      <c r="P116" s="521">
        <v>69429</v>
      </c>
      <c r="Q116" s="274"/>
    </row>
    <row r="117" spans="1:17" s="249" customFormat="1" ht="37.5" customHeight="1">
      <c r="A117" s="635"/>
      <c r="B117" s="757"/>
      <c r="C117" s="328" t="s">
        <v>115</v>
      </c>
      <c r="D117" s="565">
        <v>1656094</v>
      </c>
      <c r="E117" s="556">
        <v>134721</v>
      </c>
      <c r="F117" s="561">
        <v>198826</v>
      </c>
      <c r="G117" s="556">
        <v>178939</v>
      </c>
      <c r="H117" s="561">
        <v>146823</v>
      </c>
      <c r="I117" s="556">
        <v>143667</v>
      </c>
      <c r="J117" s="561">
        <v>132993</v>
      </c>
      <c r="K117" s="556">
        <v>133326</v>
      </c>
      <c r="L117" s="561">
        <v>139300</v>
      </c>
      <c r="M117" s="556">
        <v>133900</v>
      </c>
      <c r="N117" s="561">
        <v>144600</v>
      </c>
      <c r="O117" s="556">
        <v>134900</v>
      </c>
      <c r="P117" s="557">
        <v>34099</v>
      </c>
      <c r="Q117" s="274"/>
    </row>
    <row r="118" spans="1:17" s="249" customFormat="1" ht="37.5" customHeight="1">
      <c r="A118" s="635"/>
      <c r="B118" s="757"/>
      <c r="C118" s="329" t="s">
        <v>119</v>
      </c>
      <c r="D118" s="366">
        <f>SUM(D119)</f>
        <v>1644780</v>
      </c>
      <c r="E118" s="366">
        <f aca="true" t="shared" si="30" ref="E118:L118">SUM(E119)</f>
        <v>148120</v>
      </c>
      <c r="F118" s="366">
        <f t="shared" si="30"/>
        <v>208200</v>
      </c>
      <c r="G118" s="366">
        <f t="shared" si="30"/>
        <v>173000</v>
      </c>
      <c r="H118" s="366">
        <f t="shared" si="30"/>
        <v>151000</v>
      </c>
      <c r="I118" s="366">
        <f t="shared" si="30"/>
        <v>208280</v>
      </c>
      <c r="J118" s="366">
        <f t="shared" si="30"/>
        <v>136000</v>
      </c>
      <c r="K118" s="366">
        <f t="shared" si="30"/>
        <v>126000</v>
      </c>
      <c r="L118" s="366">
        <f t="shared" si="30"/>
        <v>128000</v>
      </c>
      <c r="M118" s="366">
        <f>SUM(M119)</f>
        <v>190000</v>
      </c>
      <c r="N118" s="366">
        <f>SUM(N119)</f>
        <v>90000</v>
      </c>
      <c r="O118" s="366">
        <f>SUM(O119)</f>
        <v>44090</v>
      </c>
      <c r="P118" s="366">
        <f>SUM(P119)</f>
        <v>42090</v>
      </c>
      <c r="Q118" s="274"/>
    </row>
    <row r="119" spans="1:17" s="249" customFormat="1" ht="36.75" customHeight="1">
      <c r="A119" s="635"/>
      <c r="B119" s="757"/>
      <c r="C119" s="327" t="s">
        <v>113</v>
      </c>
      <c r="D119" s="564">
        <v>1644780</v>
      </c>
      <c r="E119" s="521">
        <v>148120</v>
      </c>
      <c r="F119" s="526">
        <v>208200</v>
      </c>
      <c r="G119" s="521">
        <v>173000</v>
      </c>
      <c r="H119" s="526">
        <v>151000</v>
      </c>
      <c r="I119" s="521">
        <v>208280</v>
      </c>
      <c r="J119" s="526">
        <v>136000</v>
      </c>
      <c r="K119" s="521">
        <v>126000</v>
      </c>
      <c r="L119" s="526">
        <v>128000</v>
      </c>
      <c r="M119" s="521">
        <v>190000</v>
      </c>
      <c r="N119" s="526">
        <v>90000</v>
      </c>
      <c r="O119" s="521">
        <v>44090</v>
      </c>
      <c r="P119" s="566">
        <v>42090</v>
      </c>
      <c r="Q119" s="274"/>
    </row>
    <row r="120" spans="1:17" s="249" customFormat="1" ht="42" customHeight="1">
      <c r="A120" s="635"/>
      <c r="B120" s="757"/>
      <c r="C120" s="328" t="s">
        <v>115</v>
      </c>
      <c r="D120" s="567">
        <v>1320418</v>
      </c>
      <c r="E120" s="556">
        <v>116940</v>
      </c>
      <c r="F120" s="561">
        <v>175930</v>
      </c>
      <c r="G120" s="556">
        <v>154000</v>
      </c>
      <c r="H120" s="561">
        <v>131300</v>
      </c>
      <c r="I120" s="556">
        <v>129300</v>
      </c>
      <c r="J120" s="561">
        <v>117600</v>
      </c>
      <c r="K120" s="556">
        <v>120000</v>
      </c>
      <c r="L120" s="561">
        <v>120000</v>
      </c>
      <c r="M120" s="556">
        <v>140000</v>
      </c>
      <c r="N120" s="561">
        <v>85000</v>
      </c>
      <c r="O120" s="556">
        <v>15174</v>
      </c>
      <c r="P120" s="557">
        <v>15174</v>
      </c>
      <c r="Q120" s="274"/>
    </row>
    <row r="121" spans="1:17" s="249" customFormat="1" ht="37.5" customHeight="1">
      <c r="A121" s="635"/>
      <c r="B121" s="757"/>
      <c r="C121" s="329" t="s">
        <v>120</v>
      </c>
      <c r="D121" s="366">
        <f>SUM(D122)</f>
        <v>1027773</v>
      </c>
      <c r="E121" s="366">
        <f aca="true" t="shared" si="31" ref="E121:P121">SUM(E122)</f>
        <v>69192</v>
      </c>
      <c r="F121" s="366">
        <f t="shared" si="31"/>
        <v>103497</v>
      </c>
      <c r="G121" s="366">
        <f t="shared" si="31"/>
        <v>94268</v>
      </c>
      <c r="H121" s="366">
        <f t="shared" si="31"/>
        <v>86086</v>
      </c>
      <c r="I121" s="366">
        <f t="shared" si="31"/>
        <v>118570</v>
      </c>
      <c r="J121" s="366">
        <f t="shared" si="31"/>
        <v>91150</v>
      </c>
      <c r="K121" s="366">
        <f t="shared" si="31"/>
        <v>73243</v>
      </c>
      <c r="L121" s="366">
        <f t="shared" si="31"/>
        <v>73550</v>
      </c>
      <c r="M121" s="366">
        <f t="shared" si="31"/>
        <v>87437</v>
      </c>
      <c r="N121" s="366">
        <f t="shared" si="31"/>
        <v>89779</v>
      </c>
      <c r="O121" s="366">
        <f t="shared" si="31"/>
        <v>80020</v>
      </c>
      <c r="P121" s="366">
        <f t="shared" si="31"/>
        <v>60981</v>
      </c>
      <c r="Q121" s="274"/>
    </row>
    <row r="122" spans="1:17" s="249" customFormat="1" ht="33.75" customHeight="1">
      <c r="A122" s="635"/>
      <c r="B122" s="757"/>
      <c r="C122" s="327" t="s">
        <v>113</v>
      </c>
      <c r="D122" s="564">
        <v>1027773</v>
      </c>
      <c r="E122" s="521">
        <v>69192</v>
      </c>
      <c r="F122" s="521">
        <v>103497</v>
      </c>
      <c r="G122" s="521">
        <v>94268</v>
      </c>
      <c r="H122" s="521">
        <v>86086</v>
      </c>
      <c r="I122" s="521">
        <v>118570</v>
      </c>
      <c r="J122" s="521">
        <v>91150</v>
      </c>
      <c r="K122" s="521">
        <v>73243</v>
      </c>
      <c r="L122" s="521">
        <v>73550</v>
      </c>
      <c r="M122" s="521">
        <v>87437</v>
      </c>
      <c r="N122" s="521">
        <v>89779</v>
      </c>
      <c r="O122" s="521">
        <v>80020</v>
      </c>
      <c r="P122" s="521">
        <v>60981</v>
      </c>
      <c r="Q122" s="274"/>
    </row>
    <row r="123" spans="1:17" s="249" customFormat="1" ht="36" customHeight="1">
      <c r="A123" s="635"/>
      <c r="B123" s="757"/>
      <c r="C123" s="330" t="s">
        <v>115</v>
      </c>
      <c r="D123" s="568">
        <v>834399</v>
      </c>
      <c r="E123" s="556">
        <v>60927</v>
      </c>
      <c r="F123" s="561">
        <v>90388</v>
      </c>
      <c r="G123" s="556">
        <v>83667</v>
      </c>
      <c r="H123" s="561">
        <v>69772</v>
      </c>
      <c r="I123" s="556">
        <v>65561</v>
      </c>
      <c r="J123" s="561">
        <v>63249</v>
      </c>
      <c r="K123" s="556">
        <v>67659</v>
      </c>
      <c r="L123" s="561">
        <v>67659</v>
      </c>
      <c r="M123" s="556">
        <v>79437</v>
      </c>
      <c r="N123" s="561">
        <v>83120</v>
      </c>
      <c r="O123" s="556">
        <v>80020</v>
      </c>
      <c r="P123" s="557">
        <v>22940</v>
      </c>
      <c r="Q123" s="274"/>
    </row>
    <row r="124" spans="1:17" s="249" customFormat="1" ht="39" customHeight="1">
      <c r="A124" s="635"/>
      <c r="B124" s="757"/>
      <c r="C124" s="329" t="s">
        <v>121</v>
      </c>
      <c r="D124" s="563">
        <v>95510</v>
      </c>
      <c r="E124" s="545">
        <v>6562</v>
      </c>
      <c r="F124" s="545">
        <v>9914</v>
      </c>
      <c r="G124" s="545">
        <v>9088</v>
      </c>
      <c r="H124" s="545">
        <v>6813</v>
      </c>
      <c r="I124" s="545">
        <v>13118</v>
      </c>
      <c r="J124" s="545">
        <v>6816</v>
      </c>
      <c r="K124" s="545">
        <v>6680</v>
      </c>
      <c r="L124" s="545">
        <v>6679</v>
      </c>
      <c r="M124" s="545">
        <v>8447</v>
      </c>
      <c r="N124" s="545">
        <v>7581</v>
      </c>
      <c r="O124" s="545">
        <v>7581</v>
      </c>
      <c r="P124" s="545">
        <v>6231</v>
      </c>
      <c r="Q124" s="274"/>
    </row>
    <row r="125" spans="1:17" s="249" customFormat="1" ht="44.25" customHeight="1">
      <c r="A125" s="635"/>
      <c r="B125" s="757"/>
      <c r="C125" s="327" t="s">
        <v>113</v>
      </c>
      <c r="D125" s="697">
        <f>SUM(D124)</f>
        <v>95510</v>
      </c>
      <c r="E125" s="697">
        <f aca="true" t="shared" si="32" ref="E125:P125">SUM(E124)</f>
        <v>6562</v>
      </c>
      <c r="F125" s="697">
        <f t="shared" si="32"/>
        <v>9914</v>
      </c>
      <c r="G125" s="697">
        <f t="shared" si="32"/>
        <v>9088</v>
      </c>
      <c r="H125" s="697">
        <f t="shared" si="32"/>
        <v>6813</v>
      </c>
      <c r="I125" s="697">
        <f t="shared" si="32"/>
        <v>13118</v>
      </c>
      <c r="J125" s="697">
        <f t="shared" si="32"/>
        <v>6816</v>
      </c>
      <c r="K125" s="697">
        <f t="shared" si="32"/>
        <v>6680</v>
      </c>
      <c r="L125" s="697">
        <f t="shared" si="32"/>
        <v>6679</v>
      </c>
      <c r="M125" s="697">
        <f t="shared" si="32"/>
        <v>8447</v>
      </c>
      <c r="N125" s="697">
        <f t="shared" si="32"/>
        <v>7581</v>
      </c>
      <c r="O125" s="697">
        <f t="shared" si="32"/>
        <v>7581</v>
      </c>
      <c r="P125" s="697">
        <f t="shared" si="32"/>
        <v>6231</v>
      </c>
      <c r="Q125" s="274"/>
    </row>
    <row r="126" spans="1:17" s="249" customFormat="1" ht="39" customHeight="1">
      <c r="A126" s="635"/>
      <c r="B126" s="757"/>
      <c r="C126" s="328" t="s">
        <v>115</v>
      </c>
      <c r="D126" s="567">
        <v>89723</v>
      </c>
      <c r="E126" s="556">
        <v>6562</v>
      </c>
      <c r="F126" s="556">
        <v>9914</v>
      </c>
      <c r="G126" s="556">
        <v>9088</v>
      </c>
      <c r="H126" s="556">
        <v>6813</v>
      </c>
      <c r="I126" s="556">
        <v>8778</v>
      </c>
      <c r="J126" s="556">
        <v>6816</v>
      </c>
      <c r="K126" s="556">
        <v>6680</v>
      </c>
      <c r="L126" s="556">
        <v>6679</v>
      </c>
      <c r="M126" s="556">
        <v>7000</v>
      </c>
      <c r="N126" s="556">
        <v>7581</v>
      </c>
      <c r="O126" s="556">
        <v>7581</v>
      </c>
      <c r="P126" s="556">
        <v>6231</v>
      </c>
      <c r="Q126" s="274"/>
    </row>
    <row r="127" spans="1:17" s="249" customFormat="1" ht="50.25" customHeight="1">
      <c r="A127" s="635"/>
      <c r="B127" s="757"/>
      <c r="C127" s="331" t="s">
        <v>173</v>
      </c>
      <c r="D127" s="568">
        <v>87215</v>
      </c>
      <c r="E127" s="569">
        <v>3903</v>
      </c>
      <c r="F127" s="570">
        <v>14877</v>
      </c>
      <c r="G127" s="569">
        <v>6017</v>
      </c>
      <c r="H127" s="570">
        <v>6318</v>
      </c>
      <c r="I127" s="569">
        <v>7001</v>
      </c>
      <c r="J127" s="570">
        <v>7099</v>
      </c>
      <c r="K127" s="569">
        <v>7000</v>
      </c>
      <c r="L127" s="570">
        <v>7000</v>
      </c>
      <c r="M127" s="569">
        <v>7000</v>
      </c>
      <c r="N127" s="569">
        <v>7000</v>
      </c>
      <c r="O127" s="570">
        <v>7000</v>
      </c>
      <c r="P127" s="569">
        <v>7000</v>
      </c>
      <c r="Q127" s="274"/>
    </row>
    <row r="128" spans="1:17" s="249" customFormat="1" ht="42" customHeight="1">
      <c r="A128" s="635"/>
      <c r="B128" s="757"/>
      <c r="C128" s="327" t="s">
        <v>113</v>
      </c>
      <c r="D128" s="564">
        <v>87215</v>
      </c>
      <c r="E128" s="521">
        <v>3903</v>
      </c>
      <c r="F128" s="521">
        <v>14877</v>
      </c>
      <c r="G128" s="521">
        <v>6017</v>
      </c>
      <c r="H128" s="521">
        <v>6318</v>
      </c>
      <c r="I128" s="521">
        <v>7001</v>
      </c>
      <c r="J128" s="521">
        <v>7099</v>
      </c>
      <c r="K128" s="521">
        <v>7000</v>
      </c>
      <c r="L128" s="521">
        <v>7000</v>
      </c>
      <c r="M128" s="521">
        <v>7000</v>
      </c>
      <c r="N128" s="521">
        <v>7000</v>
      </c>
      <c r="O128" s="521">
        <v>7000</v>
      </c>
      <c r="P128" s="521">
        <v>7000</v>
      </c>
      <c r="Q128" s="274"/>
    </row>
    <row r="129" spans="1:17" s="249" customFormat="1" ht="48" customHeight="1">
      <c r="A129" s="637"/>
      <c r="B129" s="758"/>
      <c r="C129" s="328" t="s">
        <v>115</v>
      </c>
      <c r="D129" s="567">
        <v>53538</v>
      </c>
      <c r="E129" s="556">
        <v>3903</v>
      </c>
      <c r="F129" s="561">
        <v>5769</v>
      </c>
      <c r="G129" s="556">
        <v>5101</v>
      </c>
      <c r="H129" s="561">
        <v>4512</v>
      </c>
      <c r="I129" s="556">
        <v>4189</v>
      </c>
      <c r="J129" s="561">
        <v>4064</v>
      </c>
      <c r="K129" s="556">
        <v>4500</v>
      </c>
      <c r="L129" s="561">
        <v>4500</v>
      </c>
      <c r="M129" s="556">
        <v>4500</v>
      </c>
      <c r="N129" s="556">
        <v>4500</v>
      </c>
      <c r="O129" s="561">
        <v>4500</v>
      </c>
      <c r="P129" s="556">
        <v>3500</v>
      </c>
      <c r="Q129" s="274"/>
    </row>
    <row r="130" spans="1:16" s="263" customFormat="1" ht="49.5" customHeight="1">
      <c r="A130" s="641" t="s">
        <v>0</v>
      </c>
      <c r="B130" s="642" t="s">
        <v>1</v>
      </c>
      <c r="C130" s="643" t="s">
        <v>87</v>
      </c>
      <c r="D130" s="642" t="s">
        <v>2</v>
      </c>
      <c r="E130" s="641" t="s">
        <v>42</v>
      </c>
      <c r="F130" s="642" t="s">
        <v>43</v>
      </c>
      <c r="G130" s="642" t="s">
        <v>44</v>
      </c>
      <c r="H130" s="642" t="s">
        <v>45</v>
      </c>
      <c r="I130" s="642" t="s">
        <v>46</v>
      </c>
      <c r="J130" s="642" t="s">
        <v>47</v>
      </c>
      <c r="K130" s="642" t="s">
        <v>48</v>
      </c>
      <c r="L130" s="642" t="s">
        <v>49</v>
      </c>
      <c r="M130" s="642" t="s">
        <v>50</v>
      </c>
      <c r="N130" s="642" t="s">
        <v>51</v>
      </c>
      <c r="O130" s="642" t="s">
        <v>52</v>
      </c>
      <c r="P130" s="642" t="s">
        <v>53</v>
      </c>
    </row>
    <row r="131" spans="1:17" s="251" customFormat="1" ht="47.25" customHeight="1">
      <c r="A131" s="635"/>
      <c r="B131" s="756">
        <v>80123</v>
      </c>
      <c r="C131" s="305" t="s">
        <v>73</v>
      </c>
      <c r="D131" s="650">
        <f>SUM(D132,D135,D138)</f>
        <v>1399894</v>
      </c>
      <c r="E131" s="650">
        <f aca="true" t="shared" si="33" ref="E131:P131">SUM(E132,E135,E138)</f>
        <v>120324</v>
      </c>
      <c r="F131" s="650">
        <f t="shared" si="33"/>
        <v>170022</v>
      </c>
      <c r="G131" s="650">
        <f t="shared" si="33"/>
        <v>138755</v>
      </c>
      <c r="H131" s="650">
        <f t="shared" si="33"/>
        <v>111785</v>
      </c>
      <c r="I131" s="650">
        <f t="shared" si="33"/>
        <v>152097</v>
      </c>
      <c r="J131" s="650">
        <f t="shared" si="33"/>
        <v>111098</v>
      </c>
      <c r="K131" s="650">
        <f t="shared" si="33"/>
        <v>115338</v>
      </c>
      <c r="L131" s="650">
        <f t="shared" si="33"/>
        <v>114128</v>
      </c>
      <c r="M131" s="650">
        <f t="shared" si="33"/>
        <v>116366</v>
      </c>
      <c r="N131" s="650">
        <f t="shared" si="33"/>
        <v>115416</v>
      </c>
      <c r="O131" s="650">
        <f t="shared" si="33"/>
        <v>98020</v>
      </c>
      <c r="P131" s="650">
        <f t="shared" si="33"/>
        <v>36545</v>
      </c>
      <c r="Q131" s="277"/>
    </row>
    <row r="132" spans="1:17" s="249" customFormat="1" ht="36.75" customHeight="1">
      <c r="A132" s="635"/>
      <c r="B132" s="757"/>
      <c r="C132" s="303" t="s">
        <v>123</v>
      </c>
      <c r="D132" s="571">
        <v>334604</v>
      </c>
      <c r="E132" s="521">
        <v>21930</v>
      </c>
      <c r="F132" s="521">
        <v>56171</v>
      </c>
      <c r="G132" s="521">
        <v>22393</v>
      </c>
      <c r="H132" s="521">
        <v>27334</v>
      </c>
      <c r="I132" s="521">
        <v>32849</v>
      </c>
      <c r="J132" s="521">
        <v>26000</v>
      </c>
      <c r="K132" s="521">
        <v>28927</v>
      </c>
      <c r="L132" s="521">
        <v>18000</v>
      </c>
      <c r="M132" s="521">
        <v>23000</v>
      </c>
      <c r="N132" s="521">
        <v>32000</v>
      </c>
      <c r="O132" s="521">
        <v>23000</v>
      </c>
      <c r="P132" s="521">
        <v>23000</v>
      </c>
      <c r="Q132" s="274"/>
    </row>
    <row r="133" spans="1:17" s="249" customFormat="1" ht="30" customHeight="1">
      <c r="A133" s="635"/>
      <c r="B133" s="757"/>
      <c r="C133" s="319" t="s">
        <v>99</v>
      </c>
      <c r="D133" s="546">
        <v>334604</v>
      </c>
      <c r="E133" s="521">
        <v>21930</v>
      </c>
      <c r="F133" s="521">
        <v>56171</v>
      </c>
      <c r="G133" s="521">
        <v>22393</v>
      </c>
      <c r="H133" s="521">
        <v>27334</v>
      </c>
      <c r="I133" s="521">
        <v>32849</v>
      </c>
      <c r="J133" s="521">
        <v>26000</v>
      </c>
      <c r="K133" s="521">
        <v>28927</v>
      </c>
      <c r="L133" s="521">
        <v>18000</v>
      </c>
      <c r="M133" s="521">
        <v>23000</v>
      </c>
      <c r="N133" s="521">
        <v>32000</v>
      </c>
      <c r="O133" s="521">
        <v>23000</v>
      </c>
      <c r="P133" s="521">
        <v>23000</v>
      </c>
      <c r="Q133" s="274"/>
    </row>
    <row r="134" spans="1:17" s="249" customFormat="1" ht="53.25" customHeight="1">
      <c r="A134" s="635"/>
      <c r="B134" s="757"/>
      <c r="C134" s="324" t="s">
        <v>115</v>
      </c>
      <c r="D134" s="572">
        <v>207604</v>
      </c>
      <c r="E134" s="556">
        <v>16398</v>
      </c>
      <c r="F134" s="556">
        <v>25160</v>
      </c>
      <c r="G134" s="556">
        <v>21227</v>
      </c>
      <c r="H134" s="556">
        <v>18828</v>
      </c>
      <c r="I134" s="556">
        <v>17440</v>
      </c>
      <c r="J134" s="556">
        <v>15205</v>
      </c>
      <c r="K134" s="556">
        <v>15900</v>
      </c>
      <c r="L134" s="556">
        <v>15900</v>
      </c>
      <c r="M134" s="556">
        <v>15900</v>
      </c>
      <c r="N134" s="556">
        <v>15900</v>
      </c>
      <c r="O134" s="556">
        <v>17746</v>
      </c>
      <c r="P134" s="556">
        <v>12000</v>
      </c>
      <c r="Q134" s="274"/>
    </row>
    <row r="135" spans="1:17" s="249" customFormat="1" ht="46.5" customHeight="1">
      <c r="A135" s="635"/>
      <c r="B135" s="757"/>
      <c r="C135" s="332" t="s">
        <v>124</v>
      </c>
      <c r="D135" s="523">
        <f>SUM(D136)</f>
        <v>868811</v>
      </c>
      <c r="E135" s="523">
        <f aca="true" t="shared" si="34" ref="E135:L135">SUM(E136)</f>
        <v>73483</v>
      </c>
      <c r="F135" s="523">
        <f t="shared" si="34"/>
        <v>87872</v>
      </c>
      <c r="G135" s="523">
        <f t="shared" si="34"/>
        <v>92146</v>
      </c>
      <c r="H135" s="523">
        <f t="shared" si="34"/>
        <v>66777</v>
      </c>
      <c r="I135" s="523">
        <f t="shared" si="34"/>
        <v>94887</v>
      </c>
      <c r="J135" s="523">
        <f t="shared" si="34"/>
        <v>70331</v>
      </c>
      <c r="K135" s="523">
        <f t="shared" si="34"/>
        <v>71892</v>
      </c>
      <c r="L135" s="523">
        <f t="shared" si="34"/>
        <v>81609</v>
      </c>
      <c r="M135" s="523">
        <f>SUM(M136)</f>
        <v>84677</v>
      </c>
      <c r="N135" s="523">
        <f>SUM(N136)</f>
        <v>73250</v>
      </c>
      <c r="O135" s="523">
        <f>SUM(O136)</f>
        <v>66679</v>
      </c>
      <c r="P135" s="523">
        <f>SUM(P136)</f>
        <v>5208</v>
      </c>
      <c r="Q135" s="274"/>
    </row>
    <row r="136" spans="1:17" s="249" customFormat="1" ht="39.75" customHeight="1">
      <c r="A136" s="635"/>
      <c r="B136" s="757"/>
      <c r="C136" s="333" t="s">
        <v>113</v>
      </c>
      <c r="D136" s="525">
        <v>868811</v>
      </c>
      <c r="E136" s="521">
        <v>73483</v>
      </c>
      <c r="F136" s="521">
        <v>87872</v>
      </c>
      <c r="G136" s="521">
        <v>92146</v>
      </c>
      <c r="H136" s="521">
        <v>66777</v>
      </c>
      <c r="I136" s="521">
        <v>94887</v>
      </c>
      <c r="J136" s="521">
        <v>70331</v>
      </c>
      <c r="K136" s="521">
        <v>71892</v>
      </c>
      <c r="L136" s="521">
        <v>81609</v>
      </c>
      <c r="M136" s="521">
        <v>84677</v>
      </c>
      <c r="N136" s="521">
        <v>73250</v>
      </c>
      <c r="O136" s="521">
        <v>66679</v>
      </c>
      <c r="P136" s="521">
        <v>5208</v>
      </c>
      <c r="Q136" s="274"/>
    </row>
    <row r="137" spans="1:17" s="249" customFormat="1" ht="37.5" customHeight="1">
      <c r="A137" s="635"/>
      <c r="B137" s="757"/>
      <c r="C137" s="324" t="s">
        <v>115</v>
      </c>
      <c r="D137" s="562">
        <v>754080</v>
      </c>
      <c r="E137" s="556">
        <v>60723</v>
      </c>
      <c r="F137" s="556">
        <v>82709</v>
      </c>
      <c r="G137" s="556">
        <v>83532</v>
      </c>
      <c r="H137" s="556">
        <v>61554</v>
      </c>
      <c r="I137" s="556">
        <v>56516</v>
      </c>
      <c r="J137" s="556">
        <v>60331</v>
      </c>
      <c r="K137" s="556">
        <v>61892</v>
      </c>
      <c r="L137" s="556">
        <v>73609</v>
      </c>
      <c r="M137" s="556">
        <v>68077</v>
      </c>
      <c r="N137" s="556">
        <v>73250</v>
      </c>
      <c r="O137" s="556">
        <v>66679</v>
      </c>
      <c r="P137" s="556">
        <v>5208</v>
      </c>
      <c r="Q137" s="274"/>
    </row>
    <row r="138" spans="1:17" s="249" customFormat="1" ht="42.75" customHeight="1">
      <c r="A138" s="635"/>
      <c r="B138" s="757"/>
      <c r="C138" s="334" t="s">
        <v>122</v>
      </c>
      <c r="D138" s="571">
        <v>196479</v>
      </c>
      <c r="E138" s="521">
        <v>24911</v>
      </c>
      <c r="F138" s="521">
        <v>25979</v>
      </c>
      <c r="G138" s="521">
        <v>24216</v>
      </c>
      <c r="H138" s="521">
        <v>17674</v>
      </c>
      <c r="I138" s="521">
        <v>24361</v>
      </c>
      <c r="J138" s="521">
        <v>14767</v>
      </c>
      <c r="K138" s="521">
        <v>14519</v>
      </c>
      <c r="L138" s="521">
        <v>14519</v>
      </c>
      <c r="M138" s="521">
        <v>8689</v>
      </c>
      <c r="N138" s="521">
        <v>10166</v>
      </c>
      <c r="O138" s="521">
        <v>8341</v>
      </c>
      <c r="P138" s="521">
        <v>8337</v>
      </c>
      <c r="Q138" s="274"/>
    </row>
    <row r="139" spans="1:17" s="249" customFormat="1" ht="37.5" customHeight="1">
      <c r="A139" s="635"/>
      <c r="B139" s="757"/>
      <c r="C139" s="333" t="s">
        <v>113</v>
      </c>
      <c r="D139" s="546">
        <f>SUM(D138)</f>
        <v>196479</v>
      </c>
      <c r="E139" s="546">
        <f aca="true" t="shared" si="35" ref="E139:P139">SUM(E138)</f>
        <v>24911</v>
      </c>
      <c r="F139" s="546">
        <f t="shared" si="35"/>
        <v>25979</v>
      </c>
      <c r="G139" s="546">
        <f t="shared" si="35"/>
        <v>24216</v>
      </c>
      <c r="H139" s="546">
        <f t="shared" si="35"/>
        <v>17674</v>
      </c>
      <c r="I139" s="546">
        <f t="shared" si="35"/>
        <v>24361</v>
      </c>
      <c r="J139" s="546">
        <f t="shared" si="35"/>
        <v>14767</v>
      </c>
      <c r="K139" s="546">
        <f t="shared" si="35"/>
        <v>14519</v>
      </c>
      <c r="L139" s="546">
        <f t="shared" si="35"/>
        <v>14519</v>
      </c>
      <c r="M139" s="546">
        <f t="shared" si="35"/>
        <v>8689</v>
      </c>
      <c r="N139" s="546">
        <f t="shared" si="35"/>
        <v>10166</v>
      </c>
      <c r="O139" s="546">
        <f t="shared" si="35"/>
        <v>8341</v>
      </c>
      <c r="P139" s="546">
        <f t="shared" si="35"/>
        <v>8337</v>
      </c>
      <c r="Q139" s="274"/>
    </row>
    <row r="140" spans="1:17" s="249" customFormat="1" ht="40.5" customHeight="1">
      <c r="A140" s="635"/>
      <c r="B140" s="758"/>
      <c r="C140" s="324" t="s">
        <v>115</v>
      </c>
      <c r="D140" s="562">
        <v>169723</v>
      </c>
      <c r="E140" s="556">
        <v>21203</v>
      </c>
      <c r="F140" s="556">
        <v>23934</v>
      </c>
      <c r="G140" s="556">
        <v>21891</v>
      </c>
      <c r="H140" s="556">
        <v>15439</v>
      </c>
      <c r="I140" s="556">
        <v>13871</v>
      </c>
      <c r="J140" s="556">
        <v>14119</v>
      </c>
      <c r="K140" s="556">
        <v>13871</v>
      </c>
      <c r="L140" s="556">
        <v>13871</v>
      </c>
      <c r="M140" s="556">
        <v>7689</v>
      </c>
      <c r="N140" s="556">
        <v>9164</v>
      </c>
      <c r="O140" s="556">
        <v>7336</v>
      </c>
      <c r="P140" s="556">
        <v>7335</v>
      </c>
      <c r="Q140" s="274"/>
    </row>
    <row r="141" spans="1:17" s="249" customFormat="1" ht="40.5" customHeight="1">
      <c r="A141" s="635"/>
      <c r="B141" s="756">
        <v>80130</v>
      </c>
      <c r="C141" s="305" t="s">
        <v>26</v>
      </c>
      <c r="D141" s="394">
        <f>SUM(D142,D145,D148,D151,D155,D158)</f>
        <v>14977037</v>
      </c>
      <c r="E141" s="410">
        <f aca="true" t="shared" si="36" ref="E141:P141">SUM(E142,E145,E148,E151,E155,E158)</f>
        <v>1409526</v>
      </c>
      <c r="F141" s="410">
        <f t="shared" si="36"/>
        <v>1407117</v>
      </c>
      <c r="G141" s="410">
        <f t="shared" si="36"/>
        <v>1366517</v>
      </c>
      <c r="H141" s="410">
        <f t="shared" si="36"/>
        <v>1353998</v>
      </c>
      <c r="I141" s="410">
        <f t="shared" si="36"/>
        <v>1484921</v>
      </c>
      <c r="J141" s="410">
        <f t="shared" si="36"/>
        <v>1079147</v>
      </c>
      <c r="K141" s="410">
        <f t="shared" si="36"/>
        <v>1132981</v>
      </c>
      <c r="L141" s="410">
        <f t="shared" si="36"/>
        <v>1203274</v>
      </c>
      <c r="M141" s="410">
        <f t="shared" si="36"/>
        <v>1327177</v>
      </c>
      <c r="N141" s="410">
        <f t="shared" si="36"/>
        <v>1140083</v>
      </c>
      <c r="O141" s="410">
        <f t="shared" si="36"/>
        <v>1131956</v>
      </c>
      <c r="P141" s="410">
        <f t="shared" si="36"/>
        <v>940340</v>
      </c>
      <c r="Q141" s="274"/>
    </row>
    <row r="142" spans="1:17" s="249" customFormat="1" ht="37.5" customHeight="1">
      <c r="A142" s="635"/>
      <c r="B142" s="757"/>
      <c r="C142" s="303" t="s">
        <v>126</v>
      </c>
      <c r="D142" s="523">
        <v>4026601</v>
      </c>
      <c r="E142" s="521">
        <v>555402</v>
      </c>
      <c r="F142" s="521">
        <v>205827</v>
      </c>
      <c r="G142" s="521">
        <v>279137</v>
      </c>
      <c r="H142" s="521">
        <v>385851</v>
      </c>
      <c r="I142" s="521">
        <v>275568</v>
      </c>
      <c r="J142" s="521">
        <v>267614</v>
      </c>
      <c r="K142" s="521">
        <v>318333</v>
      </c>
      <c r="L142" s="521">
        <v>333833</v>
      </c>
      <c r="M142" s="521">
        <v>318333</v>
      </c>
      <c r="N142" s="521">
        <v>333703</v>
      </c>
      <c r="O142" s="521">
        <v>318333</v>
      </c>
      <c r="P142" s="521">
        <v>434667</v>
      </c>
      <c r="Q142" s="274"/>
    </row>
    <row r="143" spans="1:17" s="249" customFormat="1" ht="33.75" customHeight="1">
      <c r="A143" s="635"/>
      <c r="B143" s="757"/>
      <c r="C143" s="333" t="s">
        <v>113</v>
      </c>
      <c r="D143" s="525">
        <f>SUM(D142)</f>
        <v>4026601</v>
      </c>
      <c r="E143" s="525">
        <f aca="true" t="shared" si="37" ref="E143:P143">SUM(E142)</f>
        <v>555402</v>
      </c>
      <c r="F143" s="525">
        <f t="shared" si="37"/>
        <v>205827</v>
      </c>
      <c r="G143" s="525">
        <f t="shared" si="37"/>
        <v>279137</v>
      </c>
      <c r="H143" s="525">
        <f t="shared" si="37"/>
        <v>385851</v>
      </c>
      <c r="I143" s="525">
        <f t="shared" si="37"/>
        <v>275568</v>
      </c>
      <c r="J143" s="525">
        <f t="shared" si="37"/>
        <v>267614</v>
      </c>
      <c r="K143" s="525">
        <f t="shared" si="37"/>
        <v>318333</v>
      </c>
      <c r="L143" s="525">
        <f t="shared" si="37"/>
        <v>333833</v>
      </c>
      <c r="M143" s="525">
        <f t="shared" si="37"/>
        <v>318333</v>
      </c>
      <c r="N143" s="525">
        <f t="shared" si="37"/>
        <v>333703</v>
      </c>
      <c r="O143" s="525">
        <f t="shared" si="37"/>
        <v>318333</v>
      </c>
      <c r="P143" s="525">
        <f t="shared" si="37"/>
        <v>434667</v>
      </c>
      <c r="Q143" s="274"/>
    </row>
    <row r="144" spans="1:17" s="249" customFormat="1" ht="40.5" customHeight="1">
      <c r="A144" s="635"/>
      <c r="B144" s="757"/>
      <c r="C144" s="319" t="s">
        <v>94</v>
      </c>
      <c r="D144" s="527">
        <v>3995731</v>
      </c>
      <c r="E144" s="528">
        <v>555402</v>
      </c>
      <c r="F144" s="528">
        <v>205827</v>
      </c>
      <c r="G144" s="528">
        <v>279137</v>
      </c>
      <c r="H144" s="528">
        <v>385851</v>
      </c>
      <c r="I144" s="528">
        <v>275568</v>
      </c>
      <c r="J144" s="528">
        <v>267614</v>
      </c>
      <c r="K144" s="528">
        <v>318333</v>
      </c>
      <c r="L144" s="528">
        <v>318333</v>
      </c>
      <c r="M144" s="528">
        <v>318333</v>
      </c>
      <c r="N144" s="528">
        <v>318333</v>
      </c>
      <c r="O144" s="528">
        <v>318333</v>
      </c>
      <c r="P144" s="528">
        <v>434667</v>
      </c>
      <c r="Q144" s="274"/>
    </row>
    <row r="145" spans="1:17" s="249" customFormat="1" ht="46.5" customHeight="1">
      <c r="A145" s="635"/>
      <c r="B145" s="757"/>
      <c r="C145" s="329" t="s">
        <v>125</v>
      </c>
      <c r="D145" s="634">
        <f>SUM(D146)</f>
        <v>4797582</v>
      </c>
      <c r="E145" s="634">
        <f aca="true" t="shared" si="38" ref="E145:P145">SUM(E146)</f>
        <v>369904</v>
      </c>
      <c r="F145" s="634">
        <f t="shared" si="38"/>
        <v>541489</v>
      </c>
      <c r="G145" s="634">
        <f t="shared" si="38"/>
        <v>451599</v>
      </c>
      <c r="H145" s="634">
        <f t="shared" si="38"/>
        <v>492071</v>
      </c>
      <c r="I145" s="634">
        <f t="shared" si="38"/>
        <v>538947</v>
      </c>
      <c r="J145" s="634">
        <f t="shared" si="38"/>
        <v>350000</v>
      </c>
      <c r="K145" s="634">
        <f t="shared" si="38"/>
        <v>340000</v>
      </c>
      <c r="L145" s="634">
        <f t="shared" si="38"/>
        <v>340000</v>
      </c>
      <c r="M145" s="634">
        <f t="shared" si="38"/>
        <v>390000</v>
      </c>
      <c r="N145" s="634">
        <f t="shared" si="38"/>
        <v>360000</v>
      </c>
      <c r="O145" s="634">
        <f t="shared" si="38"/>
        <v>420000</v>
      </c>
      <c r="P145" s="634">
        <f t="shared" si="38"/>
        <v>203572</v>
      </c>
      <c r="Q145" s="274"/>
    </row>
    <row r="146" spans="1:17" s="249" customFormat="1" ht="32.25" customHeight="1">
      <c r="A146" s="635"/>
      <c r="B146" s="757"/>
      <c r="C146" s="327" t="s">
        <v>113</v>
      </c>
      <c r="D146" s="665">
        <v>4797582</v>
      </c>
      <c r="E146" s="520">
        <v>369904</v>
      </c>
      <c r="F146" s="520">
        <v>541489</v>
      </c>
      <c r="G146" s="520">
        <v>451599</v>
      </c>
      <c r="H146" s="520">
        <v>492071</v>
      </c>
      <c r="I146" s="520">
        <v>538947</v>
      </c>
      <c r="J146" s="520">
        <v>350000</v>
      </c>
      <c r="K146" s="520">
        <v>340000</v>
      </c>
      <c r="L146" s="520">
        <v>340000</v>
      </c>
      <c r="M146" s="520">
        <v>390000</v>
      </c>
      <c r="N146" s="520">
        <v>360000</v>
      </c>
      <c r="O146" s="520">
        <v>420000</v>
      </c>
      <c r="P146" s="521">
        <v>203572</v>
      </c>
      <c r="Q146" s="274"/>
    </row>
    <row r="147" spans="1:17" s="249" customFormat="1" ht="42.75" customHeight="1">
      <c r="A147" s="635"/>
      <c r="B147" s="757"/>
      <c r="C147" s="330" t="s">
        <v>115</v>
      </c>
      <c r="D147" s="573">
        <v>3852024</v>
      </c>
      <c r="E147" s="574">
        <v>313851</v>
      </c>
      <c r="F147" s="574">
        <v>476632</v>
      </c>
      <c r="G147" s="574">
        <v>415636</v>
      </c>
      <c r="H147" s="574">
        <v>356984</v>
      </c>
      <c r="I147" s="574">
        <v>352814</v>
      </c>
      <c r="J147" s="574">
        <v>310000</v>
      </c>
      <c r="K147" s="574">
        <v>320000</v>
      </c>
      <c r="L147" s="574">
        <v>320000</v>
      </c>
      <c r="M147" s="574">
        <v>320000</v>
      </c>
      <c r="N147" s="574">
        <v>320000</v>
      </c>
      <c r="O147" s="574">
        <v>320000</v>
      </c>
      <c r="P147" s="528">
        <v>26107</v>
      </c>
      <c r="Q147" s="274"/>
    </row>
    <row r="148" spans="1:17" s="249" customFormat="1" ht="43.5" customHeight="1">
      <c r="A148" s="635"/>
      <c r="B148" s="757"/>
      <c r="C148" s="329" t="s">
        <v>175</v>
      </c>
      <c r="D148" s="433">
        <v>1505060</v>
      </c>
      <c r="E148" s="575">
        <v>114342</v>
      </c>
      <c r="F148" s="575">
        <v>141049</v>
      </c>
      <c r="G148" s="575">
        <v>144025</v>
      </c>
      <c r="H148" s="575">
        <v>105122</v>
      </c>
      <c r="I148" s="575">
        <v>150966</v>
      </c>
      <c r="J148" s="575">
        <v>130652</v>
      </c>
      <c r="K148" s="575">
        <v>124288</v>
      </c>
      <c r="L148" s="575">
        <v>149326</v>
      </c>
      <c r="M148" s="575">
        <v>197638</v>
      </c>
      <c r="N148" s="575">
        <v>108027</v>
      </c>
      <c r="O148" s="575">
        <v>98292</v>
      </c>
      <c r="P148" s="576">
        <v>41333</v>
      </c>
      <c r="Q148" s="274"/>
    </row>
    <row r="149" spans="1:17" s="249" customFormat="1" ht="33" customHeight="1">
      <c r="A149" s="635"/>
      <c r="B149" s="757"/>
      <c r="C149" s="327" t="s">
        <v>113</v>
      </c>
      <c r="D149" s="525">
        <f>SUM(D148)</f>
        <v>1505060</v>
      </c>
      <c r="E149" s="525">
        <f aca="true" t="shared" si="39" ref="E149:P149">SUM(E148)</f>
        <v>114342</v>
      </c>
      <c r="F149" s="525">
        <f t="shared" si="39"/>
        <v>141049</v>
      </c>
      <c r="G149" s="525">
        <f t="shared" si="39"/>
        <v>144025</v>
      </c>
      <c r="H149" s="525">
        <f t="shared" si="39"/>
        <v>105122</v>
      </c>
      <c r="I149" s="525">
        <f t="shared" si="39"/>
        <v>150966</v>
      </c>
      <c r="J149" s="525">
        <f t="shared" si="39"/>
        <v>130652</v>
      </c>
      <c r="K149" s="525">
        <f t="shared" si="39"/>
        <v>124288</v>
      </c>
      <c r="L149" s="525">
        <f t="shared" si="39"/>
        <v>149326</v>
      </c>
      <c r="M149" s="525">
        <f t="shared" si="39"/>
        <v>197638</v>
      </c>
      <c r="N149" s="525">
        <f t="shared" si="39"/>
        <v>108027</v>
      </c>
      <c r="O149" s="525">
        <f t="shared" si="39"/>
        <v>98292</v>
      </c>
      <c r="P149" s="525">
        <f t="shared" si="39"/>
        <v>41333</v>
      </c>
      <c r="Q149" s="274"/>
    </row>
    <row r="150" spans="1:17" s="249" customFormat="1" ht="44.25" customHeight="1">
      <c r="A150" s="635"/>
      <c r="B150" s="757"/>
      <c r="C150" s="328" t="s">
        <v>115</v>
      </c>
      <c r="D150" s="577">
        <v>1200027</v>
      </c>
      <c r="E150" s="578">
        <v>89878</v>
      </c>
      <c r="F150" s="578">
        <v>130845</v>
      </c>
      <c r="G150" s="578">
        <v>126855</v>
      </c>
      <c r="H150" s="578">
        <v>93723</v>
      </c>
      <c r="I150" s="578">
        <v>91668</v>
      </c>
      <c r="J150" s="578">
        <v>97652</v>
      </c>
      <c r="K150" s="578">
        <v>99288</v>
      </c>
      <c r="L150" s="578">
        <v>124326</v>
      </c>
      <c r="M150" s="578">
        <v>98140</v>
      </c>
      <c r="N150" s="578">
        <v>108027</v>
      </c>
      <c r="O150" s="578">
        <v>98292</v>
      </c>
      <c r="P150" s="556">
        <v>41333</v>
      </c>
      <c r="Q150" s="274"/>
    </row>
    <row r="151" spans="1:17" s="249" customFormat="1" ht="43.5" customHeight="1">
      <c r="A151" s="635"/>
      <c r="B151" s="757"/>
      <c r="C151" s="334" t="s">
        <v>174</v>
      </c>
      <c r="D151" s="527">
        <v>1490681</v>
      </c>
      <c r="E151" s="521">
        <v>116228</v>
      </c>
      <c r="F151" s="521">
        <v>163561</v>
      </c>
      <c r="G151" s="521">
        <v>169123</v>
      </c>
      <c r="H151" s="521">
        <v>132615</v>
      </c>
      <c r="I151" s="521">
        <v>182791</v>
      </c>
      <c r="J151" s="521">
        <v>110804</v>
      </c>
      <c r="K151" s="521">
        <v>108942</v>
      </c>
      <c r="L151" s="521">
        <v>108942</v>
      </c>
      <c r="M151" s="521">
        <v>149973</v>
      </c>
      <c r="N151" s="521">
        <v>91046</v>
      </c>
      <c r="O151" s="521">
        <v>79328</v>
      </c>
      <c r="P151" s="521">
        <v>77328</v>
      </c>
      <c r="Q151" s="274"/>
    </row>
    <row r="152" spans="1:17" s="249" customFormat="1" ht="36" customHeight="1">
      <c r="A152" s="635"/>
      <c r="B152" s="757"/>
      <c r="C152" s="333" t="s">
        <v>113</v>
      </c>
      <c r="D152" s="525">
        <f>SUM(D151)</f>
        <v>1490681</v>
      </c>
      <c r="E152" s="525">
        <f aca="true" t="shared" si="40" ref="E152:P152">SUM(E151)</f>
        <v>116228</v>
      </c>
      <c r="F152" s="525">
        <f t="shared" si="40"/>
        <v>163561</v>
      </c>
      <c r="G152" s="525">
        <f t="shared" si="40"/>
        <v>169123</v>
      </c>
      <c r="H152" s="525">
        <f t="shared" si="40"/>
        <v>132615</v>
      </c>
      <c r="I152" s="525">
        <f t="shared" si="40"/>
        <v>182791</v>
      </c>
      <c r="J152" s="525">
        <f t="shared" si="40"/>
        <v>110804</v>
      </c>
      <c r="K152" s="525">
        <f t="shared" si="40"/>
        <v>108942</v>
      </c>
      <c r="L152" s="525">
        <f t="shared" si="40"/>
        <v>108942</v>
      </c>
      <c r="M152" s="525">
        <f t="shared" si="40"/>
        <v>149973</v>
      </c>
      <c r="N152" s="525">
        <f t="shared" si="40"/>
        <v>91046</v>
      </c>
      <c r="O152" s="525">
        <f t="shared" si="40"/>
        <v>79328</v>
      </c>
      <c r="P152" s="525">
        <f t="shared" si="40"/>
        <v>77328</v>
      </c>
      <c r="Q152" s="274"/>
    </row>
    <row r="153" spans="1:17" s="249" customFormat="1" ht="37.5" customHeight="1">
      <c r="A153" s="637"/>
      <c r="B153" s="758"/>
      <c r="C153" s="324" t="s">
        <v>115</v>
      </c>
      <c r="D153" s="572">
        <v>1228502</v>
      </c>
      <c r="E153" s="561">
        <v>98926</v>
      </c>
      <c r="F153" s="556">
        <v>148398</v>
      </c>
      <c r="G153" s="561">
        <v>151511</v>
      </c>
      <c r="H153" s="556">
        <v>115843</v>
      </c>
      <c r="I153" s="561">
        <v>104082</v>
      </c>
      <c r="J153" s="556">
        <v>105944</v>
      </c>
      <c r="K153" s="561">
        <v>104082</v>
      </c>
      <c r="L153" s="556">
        <v>104082</v>
      </c>
      <c r="M153" s="561">
        <v>72463</v>
      </c>
      <c r="N153" s="556">
        <v>83536</v>
      </c>
      <c r="O153" s="561">
        <v>69818</v>
      </c>
      <c r="P153" s="556">
        <v>69817</v>
      </c>
      <c r="Q153" s="274"/>
    </row>
    <row r="154" spans="1:17" s="263" customFormat="1" ht="49.5" customHeight="1">
      <c r="A154" s="641" t="s">
        <v>0</v>
      </c>
      <c r="B154" s="642" t="s">
        <v>1</v>
      </c>
      <c r="C154" s="643" t="s">
        <v>87</v>
      </c>
      <c r="D154" s="642" t="s">
        <v>2</v>
      </c>
      <c r="E154" s="641" t="s">
        <v>42</v>
      </c>
      <c r="F154" s="642" t="s">
        <v>43</v>
      </c>
      <c r="G154" s="642" t="s">
        <v>44</v>
      </c>
      <c r="H154" s="642" t="s">
        <v>45</v>
      </c>
      <c r="I154" s="642" t="s">
        <v>46</v>
      </c>
      <c r="J154" s="642" t="s">
        <v>47</v>
      </c>
      <c r="K154" s="642" t="s">
        <v>48</v>
      </c>
      <c r="L154" s="642" t="s">
        <v>49</v>
      </c>
      <c r="M154" s="642" t="s">
        <v>50</v>
      </c>
      <c r="N154" s="642" t="s">
        <v>51</v>
      </c>
      <c r="O154" s="642" t="s">
        <v>52</v>
      </c>
      <c r="P154" s="642" t="s">
        <v>53</v>
      </c>
      <c r="Q154" s="37"/>
    </row>
    <row r="155" spans="1:17" s="251" customFormat="1" ht="40.5" customHeight="1">
      <c r="A155" s="635"/>
      <c r="B155" s="638"/>
      <c r="C155" s="644" t="s">
        <v>127</v>
      </c>
      <c r="D155" s="640">
        <v>906734</v>
      </c>
      <c r="E155" s="520">
        <v>83128</v>
      </c>
      <c r="F155" s="520">
        <v>102475</v>
      </c>
      <c r="G155" s="520">
        <v>104317</v>
      </c>
      <c r="H155" s="520">
        <v>65363</v>
      </c>
      <c r="I155" s="520">
        <v>85695</v>
      </c>
      <c r="J155" s="520">
        <v>62941</v>
      </c>
      <c r="K155" s="520">
        <v>67264</v>
      </c>
      <c r="L155" s="520">
        <v>97923</v>
      </c>
      <c r="M155" s="520">
        <v>78063</v>
      </c>
      <c r="N155" s="520">
        <v>78643</v>
      </c>
      <c r="O155" s="520">
        <v>55585</v>
      </c>
      <c r="P155" s="521">
        <v>25337</v>
      </c>
      <c r="Q155" s="277"/>
    </row>
    <row r="156" spans="1:17" s="249" customFormat="1" ht="36.75" customHeight="1">
      <c r="A156" s="635"/>
      <c r="B156" s="638"/>
      <c r="C156" s="327" t="s">
        <v>113</v>
      </c>
      <c r="D156" s="525">
        <f>SUM(D155)</f>
        <v>906734</v>
      </c>
      <c r="E156" s="525">
        <f aca="true" t="shared" si="41" ref="E156:P156">SUM(E155)</f>
        <v>83128</v>
      </c>
      <c r="F156" s="525">
        <f t="shared" si="41"/>
        <v>102475</v>
      </c>
      <c r="G156" s="525">
        <f t="shared" si="41"/>
        <v>104317</v>
      </c>
      <c r="H156" s="525">
        <f t="shared" si="41"/>
        <v>65363</v>
      </c>
      <c r="I156" s="525">
        <f t="shared" si="41"/>
        <v>85695</v>
      </c>
      <c r="J156" s="525">
        <f t="shared" si="41"/>
        <v>62941</v>
      </c>
      <c r="K156" s="525">
        <f t="shared" si="41"/>
        <v>67264</v>
      </c>
      <c r="L156" s="525">
        <f t="shared" si="41"/>
        <v>97923</v>
      </c>
      <c r="M156" s="525">
        <f t="shared" si="41"/>
        <v>78063</v>
      </c>
      <c r="N156" s="525">
        <f t="shared" si="41"/>
        <v>78643</v>
      </c>
      <c r="O156" s="525">
        <f t="shared" si="41"/>
        <v>55585</v>
      </c>
      <c r="P156" s="525">
        <f t="shared" si="41"/>
        <v>25337</v>
      </c>
      <c r="Q156" s="274"/>
    </row>
    <row r="157" spans="1:17" s="249" customFormat="1" ht="36" customHeight="1">
      <c r="A157" s="635"/>
      <c r="B157" s="638"/>
      <c r="C157" s="328" t="s">
        <v>115</v>
      </c>
      <c r="D157" s="577">
        <v>702953</v>
      </c>
      <c r="E157" s="578">
        <v>55692</v>
      </c>
      <c r="F157" s="578">
        <v>80389</v>
      </c>
      <c r="G157" s="578">
        <v>74059</v>
      </c>
      <c r="H157" s="578">
        <v>51789</v>
      </c>
      <c r="I157" s="578">
        <v>47807</v>
      </c>
      <c r="J157" s="578">
        <v>51108</v>
      </c>
      <c r="K157" s="578">
        <v>52382</v>
      </c>
      <c r="L157" s="578">
        <v>92347</v>
      </c>
      <c r="M157" s="578">
        <v>57491</v>
      </c>
      <c r="N157" s="578">
        <v>58990</v>
      </c>
      <c r="O157" s="578">
        <v>55562</v>
      </c>
      <c r="P157" s="556">
        <v>25337</v>
      </c>
      <c r="Q157" s="274"/>
    </row>
    <row r="158" spans="1:17" s="249" customFormat="1" ht="39.75" customHeight="1">
      <c r="A158" s="635"/>
      <c r="B158" s="638"/>
      <c r="C158" s="333" t="s">
        <v>128</v>
      </c>
      <c r="D158" s="434">
        <v>2250379</v>
      </c>
      <c r="E158" s="521">
        <v>170522</v>
      </c>
      <c r="F158" s="521">
        <v>252716</v>
      </c>
      <c r="G158" s="521">
        <v>218316</v>
      </c>
      <c r="H158" s="521">
        <v>172976</v>
      </c>
      <c r="I158" s="521">
        <v>250954</v>
      </c>
      <c r="J158" s="521">
        <v>157136</v>
      </c>
      <c r="K158" s="521">
        <v>174154</v>
      </c>
      <c r="L158" s="521">
        <v>173250</v>
      </c>
      <c r="M158" s="521">
        <v>193170</v>
      </c>
      <c r="N158" s="521">
        <v>168664</v>
      </c>
      <c r="O158" s="521">
        <v>160418</v>
      </c>
      <c r="P158" s="521">
        <v>158103</v>
      </c>
      <c r="Q158" s="274"/>
    </row>
    <row r="159" spans="1:17" s="249" customFormat="1" ht="36.75" customHeight="1">
      <c r="A159" s="635"/>
      <c r="B159" s="638"/>
      <c r="C159" s="333" t="s">
        <v>113</v>
      </c>
      <c r="D159" s="525">
        <f>SUM(D158)</f>
        <v>2250379</v>
      </c>
      <c r="E159" s="525">
        <f aca="true" t="shared" si="42" ref="E159:P159">SUM(E158)</f>
        <v>170522</v>
      </c>
      <c r="F159" s="525">
        <f t="shared" si="42"/>
        <v>252716</v>
      </c>
      <c r="G159" s="525">
        <f t="shared" si="42"/>
        <v>218316</v>
      </c>
      <c r="H159" s="525">
        <f t="shared" si="42"/>
        <v>172976</v>
      </c>
      <c r="I159" s="525">
        <f t="shared" si="42"/>
        <v>250954</v>
      </c>
      <c r="J159" s="525">
        <f t="shared" si="42"/>
        <v>157136</v>
      </c>
      <c r="K159" s="525">
        <f t="shared" si="42"/>
        <v>174154</v>
      </c>
      <c r="L159" s="525">
        <f t="shared" si="42"/>
        <v>173250</v>
      </c>
      <c r="M159" s="525">
        <f t="shared" si="42"/>
        <v>193170</v>
      </c>
      <c r="N159" s="525">
        <f t="shared" si="42"/>
        <v>168664</v>
      </c>
      <c r="O159" s="525">
        <f t="shared" si="42"/>
        <v>160418</v>
      </c>
      <c r="P159" s="525">
        <f t="shared" si="42"/>
        <v>158103</v>
      </c>
      <c r="Q159" s="274"/>
    </row>
    <row r="160" spans="1:17" s="249" customFormat="1" ht="36.75" customHeight="1">
      <c r="A160" s="635"/>
      <c r="B160" s="639"/>
      <c r="C160" s="324" t="s">
        <v>115</v>
      </c>
      <c r="D160" s="572">
        <v>1908791</v>
      </c>
      <c r="E160" s="556">
        <v>145779</v>
      </c>
      <c r="F160" s="556">
        <v>221592</v>
      </c>
      <c r="G160" s="556">
        <v>197318</v>
      </c>
      <c r="H160" s="556">
        <v>162179</v>
      </c>
      <c r="I160" s="556">
        <v>155472</v>
      </c>
      <c r="J160" s="556">
        <v>148186</v>
      </c>
      <c r="K160" s="556">
        <v>145000</v>
      </c>
      <c r="L160" s="556">
        <v>145000</v>
      </c>
      <c r="M160" s="556">
        <v>153213</v>
      </c>
      <c r="N160" s="556">
        <v>152000</v>
      </c>
      <c r="O160" s="556">
        <v>142000</v>
      </c>
      <c r="P160" s="556">
        <v>141052</v>
      </c>
      <c r="Q160" s="274"/>
    </row>
    <row r="161" spans="1:17" s="249" customFormat="1" ht="38.25" customHeight="1">
      <c r="A161" s="635"/>
      <c r="B161" s="759">
        <v>80134</v>
      </c>
      <c r="C161" s="336" t="s">
        <v>74</v>
      </c>
      <c r="D161" s="385">
        <f>SUM(D162,D165)</f>
        <v>796357</v>
      </c>
      <c r="E161" s="385">
        <f aca="true" t="shared" si="43" ref="E161:P161">SUM(E162,E165)</f>
        <v>59079</v>
      </c>
      <c r="F161" s="385">
        <f t="shared" si="43"/>
        <v>97171</v>
      </c>
      <c r="G161" s="385">
        <f t="shared" si="43"/>
        <v>77352</v>
      </c>
      <c r="H161" s="385">
        <f t="shared" si="43"/>
        <v>66461</v>
      </c>
      <c r="I161" s="385">
        <f t="shared" si="43"/>
        <v>85794</v>
      </c>
      <c r="J161" s="385">
        <f t="shared" si="43"/>
        <v>61449</v>
      </c>
      <c r="K161" s="385">
        <f t="shared" si="43"/>
        <v>63500</v>
      </c>
      <c r="L161" s="385">
        <f t="shared" si="43"/>
        <v>62200</v>
      </c>
      <c r="M161" s="385">
        <f t="shared" si="43"/>
        <v>74000</v>
      </c>
      <c r="N161" s="385">
        <f t="shared" si="43"/>
        <v>70000</v>
      </c>
      <c r="O161" s="385">
        <f t="shared" si="43"/>
        <v>66000</v>
      </c>
      <c r="P161" s="385">
        <f t="shared" si="43"/>
        <v>13351</v>
      </c>
      <c r="Q161" s="274"/>
    </row>
    <row r="162" spans="1:17" s="249" customFormat="1" ht="37.5" customHeight="1">
      <c r="A162" s="635"/>
      <c r="B162" s="774"/>
      <c r="C162" s="322" t="s">
        <v>129</v>
      </c>
      <c r="D162" s="579">
        <v>674460</v>
      </c>
      <c r="E162" s="575">
        <v>50061</v>
      </c>
      <c r="F162" s="575">
        <v>79136</v>
      </c>
      <c r="G162" s="575">
        <v>66642</v>
      </c>
      <c r="H162" s="575">
        <v>56158</v>
      </c>
      <c r="I162" s="575">
        <v>76612</v>
      </c>
      <c r="J162" s="575">
        <v>54500</v>
      </c>
      <c r="K162" s="575">
        <v>55000</v>
      </c>
      <c r="L162" s="575">
        <v>53000</v>
      </c>
      <c r="M162" s="575">
        <v>62000</v>
      </c>
      <c r="N162" s="575">
        <v>60000</v>
      </c>
      <c r="O162" s="575">
        <v>56000</v>
      </c>
      <c r="P162" s="576">
        <v>5351</v>
      </c>
      <c r="Q162" s="274"/>
    </row>
    <row r="163" spans="1:17" s="249" customFormat="1" ht="39" customHeight="1">
      <c r="A163" s="635"/>
      <c r="B163" s="774"/>
      <c r="C163" s="333" t="s">
        <v>113</v>
      </c>
      <c r="D163" s="580">
        <f>SUM(D162)</f>
        <v>674460</v>
      </c>
      <c r="E163" s="580">
        <f aca="true" t="shared" si="44" ref="E163:M163">SUM(E162)</f>
        <v>50061</v>
      </c>
      <c r="F163" s="580">
        <f t="shared" si="44"/>
        <v>79136</v>
      </c>
      <c r="G163" s="580">
        <f t="shared" si="44"/>
        <v>66642</v>
      </c>
      <c r="H163" s="580">
        <f t="shared" si="44"/>
        <v>56158</v>
      </c>
      <c r="I163" s="580">
        <f t="shared" si="44"/>
        <v>76612</v>
      </c>
      <c r="J163" s="580">
        <f t="shared" si="44"/>
        <v>54500</v>
      </c>
      <c r="K163" s="580">
        <f t="shared" si="44"/>
        <v>55000</v>
      </c>
      <c r="L163" s="580">
        <f t="shared" si="44"/>
        <v>53000</v>
      </c>
      <c r="M163" s="580">
        <f t="shared" si="44"/>
        <v>62000</v>
      </c>
      <c r="N163" s="580">
        <f>SUM(N162)</f>
        <v>60000</v>
      </c>
      <c r="O163" s="580">
        <f>SUM(O162)</f>
        <v>56000</v>
      </c>
      <c r="P163" s="525">
        <f>SUM(P162)</f>
        <v>5351</v>
      </c>
      <c r="Q163" s="274"/>
    </row>
    <row r="164" spans="1:17" s="249" customFormat="1" ht="44.25" customHeight="1">
      <c r="A164" s="635"/>
      <c r="B164" s="774"/>
      <c r="C164" s="324" t="s">
        <v>115</v>
      </c>
      <c r="D164" s="581">
        <v>595394</v>
      </c>
      <c r="E164" s="578">
        <v>45905</v>
      </c>
      <c r="F164" s="578">
        <v>69759</v>
      </c>
      <c r="G164" s="578">
        <v>62249</v>
      </c>
      <c r="H164" s="578">
        <v>52162</v>
      </c>
      <c r="I164" s="578">
        <v>52740</v>
      </c>
      <c r="J164" s="578">
        <v>52000</v>
      </c>
      <c r="K164" s="578">
        <v>52000</v>
      </c>
      <c r="L164" s="578">
        <v>52000</v>
      </c>
      <c r="M164" s="578">
        <v>52000</v>
      </c>
      <c r="N164" s="578">
        <v>58000</v>
      </c>
      <c r="O164" s="578">
        <v>46579</v>
      </c>
      <c r="P164" s="556">
        <v>0</v>
      </c>
      <c r="Q164" s="274"/>
    </row>
    <row r="165" spans="1:17" s="249" customFormat="1" ht="52.5" customHeight="1">
      <c r="A165" s="635"/>
      <c r="B165" s="760"/>
      <c r="C165" s="337" t="s">
        <v>172</v>
      </c>
      <c r="D165" s="527">
        <v>121897</v>
      </c>
      <c r="E165" s="521">
        <v>9018</v>
      </c>
      <c r="F165" s="521">
        <v>18035</v>
      </c>
      <c r="G165" s="521">
        <v>10710</v>
      </c>
      <c r="H165" s="521">
        <v>10303</v>
      </c>
      <c r="I165" s="521">
        <v>9182</v>
      </c>
      <c r="J165" s="521">
        <v>6949</v>
      </c>
      <c r="K165" s="521">
        <v>8500</v>
      </c>
      <c r="L165" s="521">
        <v>9200</v>
      </c>
      <c r="M165" s="521">
        <v>12000</v>
      </c>
      <c r="N165" s="521">
        <v>10000</v>
      </c>
      <c r="O165" s="521">
        <v>10000</v>
      </c>
      <c r="P165" s="521">
        <v>8000</v>
      </c>
      <c r="Q165" s="274"/>
    </row>
    <row r="166" spans="1:17" s="249" customFormat="1" ht="36" customHeight="1">
      <c r="A166" s="635"/>
      <c r="B166" s="760"/>
      <c r="C166" s="337" t="s">
        <v>113</v>
      </c>
      <c r="D166" s="525">
        <f>SUM(D165)</f>
        <v>121897</v>
      </c>
      <c r="E166" s="525">
        <f aca="true" t="shared" si="45" ref="E166:L166">SUM(E165)</f>
        <v>9018</v>
      </c>
      <c r="F166" s="525">
        <f t="shared" si="45"/>
        <v>18035</v>
      </c>
      <c r="G166" s="525">
        <f t="shared" si="45"/>
        <v>10710</v>
      </c>
      <c r="H166" s="525">
        <f t="shared" si="45"/>
        <v>10303</v>
      </c>
      <c r="I166" s="525">
        <f t="shared" si="45"/>
        <v>9182</v>
      </c>
      <c r="J166" s="525">
        <f t="shared" si="45"/>
        <v>6949</v>
      </c>
      <c r="K166" s="525">
        <f t="shared" si="45"/>
        <v>8500</v>
      </c>
      <c r="L166" s="525">
        <f t="shared" si="45"/>
        <v>9200</v>
      </c>
      <c r="M166" s="525">
        <f>SUM(M165)</f>
        <v>12000</v>
      </c>
      <c r="N166" s="525">
        <f>SUM(N165)</f>
        <v>10000</v>
      </c>
      <c r="O166" s="525">
        <f>SUM(O165)</f>
        <v>10000</v>
      </c>
      <c r="P166" s="525">
        <f>SUM(P165)</f>
        <v>8000</v>
      </c>
      <c r="Q166" s="274"/>
    </row>
    <row r="167" spans="1:17" s="249" customFormat="1" ht="42" customHeight="1">
      <c r="A167" s="635"/>
      <c r="B167" s="761"/>
      <c r="C167" s="338" t="s">
        <v>115</v>
      </c>
      <c r="D167" s="572">
        <v>97588</v>
      </c>
      <c r="E167" s="556">
        <v>8693</v>
      </c>
      <c r="F167" s="556">
        <v>12510</v>
      </c>
      <c r="G167" s="556">
        <v>9799</v>
      </c>
      <c r="H167" s="556">
        <v>8242</v>
      </c>
      <c r="I167" s="556">
        <v>6454</v>
      </c>
      <c r="J167" s="556">
        <v>5390</v>
      </c>
      <c r="K167" s="556">
        <v>8000</v>
      </c>
      <c r="L167" s="556">
        <v>8000</v>
      </c>
      <c r="M167" s="556">
        <v>8000</v>
      </c>
      <c r="N167" s="556">
        <v>8000</v>
      </c>
      <c r="O167" s="556">
        <v>8000</v>
      </c>
      <c r="P167" s="556">
        <v>6500</v>
      </c>
      <c r="Q167" s="274"/>
    </row>
    <row r="168" spans="1:17" s="249" customFormat="1" ht="59.25" customHeight="1">
      <c r="A168" s="635"/>
      <c r="B168" s="759">
        <v>80140</v>
      </c>
      <c r="C168" s="339" t="s">
        <v>55</v>
      </c>
      <c r="D168" s="385">
        <f>SUM(D169)</f>
        <v>1221390</v>
      </c>
      <c r="E168" s="457">
        <f aca="true" t="shared" si="46" ref="E168:P168">SUM(E169)</f>
        <v>89756</v>
      </c>
      <c r="F168" s="457">
        <f t="shared" si="46"/>
        <v>142272</v>
      </c>
      <c r="G168" s="457">
        <f t="shared" si="46"/>
        <v>142623</v>
      </c>
      <c r="H168" s="457">
        <f t="shared" si="46"/>
        <v>112873</v>
      </c>
      <c r="I168" s="457">
        <f t="shared" si="46"/>
        <v>145564</v>
      </c>
      <c r="J168" s="457">
        <f t="shared" si="46"/>
        <v>120848</v>
      </c>
      <c r="K168" s="457">
        <f t="shared" si="46"/>
        <v>79000</v>
      </c>
      <c r="L168" s="457">
        <f t="shared" si="46"/>
        <v>79000</v>
      </c>
      <c r="M168" s="457">
        <f t="shared" si="46"/>
        <v>79000</v>
      </c>
      <c r="N168" s="457">
        <f t="shared" si="46"/>
        <v>79000</v>
      </c>
      <c r="O168" s="457">
        <f t="shared" si="46"/>
        <v>75000</v>
      </c>
      <c r="P168" s="457">
        <f t="shared" si="46"/>
        <v>76454</v>
      </c>
      <c r="Q168" s="274"/>
    </row>
    <row r="169" spans="1:17" s="249" customFormat="1" ht="48.75" customHeight="1">
      <c r="A169" s="635"/>
      <c r="B169" s="760"/>
      <c r="C169" s="340" t="s">
        <v>171</v>
      </c>
      <c r="D169" s="270">
        <v>1221390</v>
      </c>
      <c r="E169" s="521">
        <v>89756</v>
      </c>
      <c r="F169" s="521">
        <v>142272</v>
      </c>
      <c r="G169" s="521">
        <v>142623</v>
      </c>
      <c r="H169" s="521">
        <v>112873</v>
      </c>
      <c r="I169" s="521">
        <v>145564</v>
      </c>
      <c r="J169" s="521">
        <v>120848</v>
      </c>
      <c r="K169" s="521">
        <v>79000</v>
      </c>
      <c r="L169" s="521">
        <v>79000</v>
      </c>
      <c r="M169" s="521">
        <v>79000</v>
      </c>
      <c r="N169" s="521">
        <v>79000</v>
      </c>
      <c r="O169" s="521">
        <v>75000</v>
      </c>
      <c r="P169" s="521">
        <v>76454</v>
      </c>
      <c r="Q169" s="277"/>
    </row>
    <row r="170" spans="1:17" s="249" customFormat="1" ht="36" customHeight="1">
      <c r="A170" s="635"/>
      <c r="B170" s="760"/>
      <c r="C170" s="333" t="s">
        <v>191</v>
      </c>
      <c r="D170" s="513">
        <f>SUM(D169)</f>
        <v>1221390</v>
      </c>
      <c r="E170" s="513">
        <f aca="true" t="shared" si="47" ref="E170:P170">SUM(E169)</f>
        <v>89756</v>
      </c>
      <c r="F170" s="513">
        <f t="shared" si="47"/>
        <v>142272</v>
      </c>
      <c r="G170" s="513">
        <f t="shared" si="47"/>
        <v>142623</v>
      </c>
      <c r="H170" s="513">
        <f t="shared" si="47"/>
        <v>112873</v>
      </c>
      <c r="I170" s="513">
        <f t="shared" si="47"/>
        <v>145564</v>
      </c>
      <c r="J170" s="513">
        <f t="shared" si="47"/>
        <v>120848</v>
      </c>
      <c r="K170" s="513">
        <f t="shared" si="47"/>
        <v>79000</v>
      </c>
      <c r="L170" s="513">
        <f t="shared" si="47"/>
        <v>79000</v>
      </c>
      <c r="M170" s="513">
        <f t="shared" si="47"/>
        <v>79000</v>
      </c>
      <c r="N170" s="513">
        <f t="shared" si="47"/>
        <v>79000</v>
      </c>
      <c r="O170" s="513">
        <f t="shared" si="47"/>
        <v>75000</v>
      </c>
      <c r="P170" s="513">
        <f t="shared" si="47"/>
        <v>76454</v>
      </c>
      <c r="Q170" s="274"/>
    </row>
    <row r="171" spans="1:17" s="249" customFormat="1" ht="43.5" customHeight="1">
      <c r="A171" s="635"/>
      <c r="B171" s="760"/>
      <c r="C171" s="325" t="s">
        <v>115</v>
      </c>
      <c r="D171" s="543">
        <v>1085305</v>
      </c>
      <c r="E171" s="528">
        <v>84016</v>
      </c>
      <c r="F171" s="528">
        <v>137899</v>
      </c>
      <c r="G171" s="528">
        <v>137723</v>
      </c>
      <c r="H171" s="528">
        <v>108261</v>
      </c>
      <c r="I171" s="528">
        <v>95470</v>
      </c>
      <c r="J171" s="528">
        <v>98000</v>
      </c>
      <c r="K171" s="528">
        <v>70000</v>
      </c>
      <c r="L171" s="528">
        <v>70000</v>
      </c>
      <c r="M171" s="528">
        <v>70000</v>
      </c>
      <c r="N171" s="528">
        <v>70000</v>
      </c>
      <c r="O171" s="528">
        <v>70000</v>
      </c>
      <c r="P171" s="528">
        <v>73936</v>
      </c>
      <c r="Q171" s="274"/>
    </row>
    <row r="172" spans="1:17" s="249" customFormat="1" ht="36" customHeight="1">
      <c r="A172" s="635"/>
      <c r="B172" s="761"/>
      <c r="C172" s="302" t="s">
        <v>59</v>
      </c>
      <c r="D172" s="376">
        <v>17848</v>
      </c>
      <c r="E172" s="493">
        <v>0</v>
      </c>
      <c r="F172" s="493">
        <v>0</v>
      </c>
      <c r="G172" s="493">
        <v>0</v>
      </c>
      <c r="H172" s="493">
        <v>0</v>
      </c>
      <c r="I172" s="493">
        <v>0</v>
      </c>
      <c r="J172" s="493">
        <v>0</v>
      </c>
      <c r="K172" s="493">
        <v>17848</v>
      </c>
      <c r="L172" s="493">
        <v>0</v>
      </c>
      <c r="M172" s="493">
        <v>0</v>
      </c>
      <c r="N172" s="493">
        <v>0</v>
      </c>
      <c r="O172" s="493">
        <v>0</v>
      </c>
      <c r="P172" s="493">
        <v>0</v>
      </c>
      <c r="Q172" s="274"/>
    </row>
    <row r="173" spans="1:17" s="249" customFormat="1" ht="45.75" customHeight="1">
      <c r="A173" s="635"/>
      <c r="B173" s="753">
        <v>80144</v>
      </c>
      <c r="C173" s="305" t="s">
        <v>75</v>
      </c>
      <c r="D173" s="385">
        <f>SUM(D174)</f>
        <v>3496437</v>
      </c>
      <c r="E173" s="385">
        <f aca="true" t="shared" si="48" ref="E173:P173">SUM(E174)</f>
        <v>498000</v>
      </c>
      <c r="F173" s="385">
        <f t="shared" si="48"/>
        <v>294582</v>
      </c>
      <c r="G173" s="385">
        <f t="shared" si="48"/>
        <v>271947</v>
      </c>
      <c r="H173" s="385">
        <f t="shared" si="48"/>
        <v>403513</v>
      </c>
      <c r="I173" s="385">
        <f t="shared" si="48"/>
        <v>290447</v>
      </c>
      <c r="J173" s="385">
        <f t="shared" si="48"/>
        <v>290447</v>
      </c>
      <c r="K173" s="385">
        <f t="shared" si="48"/>
        <v>296215</v>
      </c>
      <c r="L173" s="385">
        <f t="shared" si="48"/>
        <v>296215</v>
      </c>
      <c r="M173" s="385">
        <f t="shared" si="48"/>
        <v>296215</v>
      </c>
      <c r="N173" s="385">
        <f t="shared" si="48"/>
        <v>296215</v>
      </c>
      <c r="O173" s="385">
        <f t="shared" si="48"/>
        <v>247947</v>
      </c>
      <c r="P173" s="385">
        <f t="shared" si="48"/>
        <v>14694</v>
      </c>
      <c r="Q173" s="274"/>
    </row>
    <row r="174" spans="1:17" s="249" customFormat="1" ht="34.5" customHeight="1">
      <c r="A174" s="635"/>
      <c r="B174" s="754"/>
      <c r="C174" s="303" t="s">
        <v>131</v>
      </c>
      <c r="D174" s="270">
        <v>3496437</v>
      </c>
      <c r="E174" s="518">
        <v>498000</v>
      </c>
      <c r="F174" s="518">
        <v>294582</v>
      </c>
      <c r="G174" s="518">
        <v>271947</v>
      </c>
      <c r="H174" s="518">
        <v>403513</v>
      </c>
      <c r="I174" s="518">
        <v>290447</v>
      </c>
      <c r="J174" s="518">
        <v>290447</v>
      </c>
      <c r="K174" s="518">
        <v>296215</v>
      </c>
      <c r="L174" s="518">
        <v>296215</v>
      </c>
      <c r="M174" s="518">
        <v>296215</v>
      </c>
      <c r="N174" s="518">
        <v>296215</v>
      </c>
      <c r="O174" s="518">
        <v>247947</v>
      </c>
      <c r="P174" s="518">
        <v>14694</v>
      </c>
      <c r="Q174" s="274"/>
    </row>
    <row r="175" spans="1:17" s="249" customFormat="1" ht="35.25" customHeight="1">
      <c r="A175" s="635"/>
      <c r="B175" s="754"/>
      <c r="C175" s="333" t="s">
        <v>191</v>
      </c>
      <c r="D175" s="546">
        <v>3496437</v>
      </c>
      <c r="E175" s="582">
        <f aca="true" t="shared" si="49" ref="E175:P176">SUM(E174)</f>
        <v>498000</v>
      </c>
      <c r="F175" s="582">
        <f t="shared" si="49"/>
        <v>294582</v>
      </c>
      <c r="G175" s="582">
        <f t="shared" si="49"/>
        <v>271947</v>
      </c>
      <c r="H175" s="582">
        <f t="shared" si="49"/>
        <v>403513</v>
      </c>
      <c r="I175" s="582">
        <f t="shared" si="49"/>
        <v>290447</v>
      </c>
      <c r="J175" s="582">
        <f t="shared" si="49"/>
        <v>290447</v>
      </c>
      <c r="K175" s="582">
        <f t="shared" si="49"/>
        <v>296215</v>
      </c>
      <c r="L175" s="582">
        <f t="shared" si="49"/>
        <v>296215</v>
      </c>
      <c r="M175" s="582">
        <f t="shared" si="49"/>
        <v>296215</v>
      </c>
      <c r="N175" s="582">
        <f t="shared" si="49"/>
        <v>296215</v>
      </c>
      <c r="O175" s="582">
        <f t="shared" si="49"/>
        <v>247947</v>
      </c>
      <c r="P175" s="582">
        <f t="shared" si="49"/>
        <v>14694</v>
      </c>
      <c r="Q175" s="274"/>
    </row>
    <row r="176" spans="1:17" s="249" customFormat="1" ht="33.75" customHeight="1">
      <c r="A176" s="637"/>
      <c r="B176" s="755"/>
      <c r="C176" s="324" t="s">
        <v>130</v>
      </c>
      <c r="D176" s="562">
        <f>SUM(D175)</f>
        <v>3496437</v>
      </c>
      <c r="E176" s="562">
        <f t="shared" si="49"/>
        <v>498000</v>
      </c>
      <c r="F176" s="562">
        <f t="shared" si="49"/>
        <v>294582</v>
      </c>
      <c r="G176" s="562">
        <f t="shared" si="49"/>
        <v>271947</v>
      </c>
      <c r="H176" s="562">
        <f t="shared" si="49"/>
        <v>403513</v>
      </c>
      <c r="I176" s="562">
        <f t="shared" si="49"/>
        <v>290447</v>
      </c>
      <c r="J176" s="562">
        <f t="shared" si="49"/>
        <v>290447</v>
      </c>
      <c r="K176" s="562">
        <f t="shared" si="49"/>
        <v>296215</v>
      </c>
      <c r="L176" s="562">
        <f t="shared" si="49"/>
        <v>296215</v>
      </c>
      <c r="M176" s="562">
        <f t="shared" si="49"/>
        <v>296215</v>
      </c>
      <c r="N176" s="562">
        <f t="shared" si="49"/>
        <v>296215</v>
      </c>
      <c r="O176" s="562">
        <f t="shared" si="49"/>
        <v>247947</v>
      </c>
      <c r="P176" s="562">
        <f t="shared" si="49"/>
        <v>14694</v>
      </c>
      <c r="Q176" s="274"/>
    </row>
    <row r="177" spans="1:17" s="263" customFormat="1" ht="49.5" customHeight="1">
      <c r="A177" s="641" t="s">
        <v>0</v>
      </c>
      <c r="B177" s="642" t="s">
        <v>1</v>
      </c>
      <c r="C177" s="643" t="s">
        <v>87</v>
      </c>
      <c r="D177" s="642" t="s">
        <v>2</v>
      </c>
      <c r="E177" s="641" t="s">
        <v>42</v>
      </c>
      <c r="F177" s="642" t="s">
        <v>43</v>
      </c>
      <c r="G177" s="642" t="s">
        <v>44</v>
      </c>
      <c r="H177" s="642" t="s">
        <v>45</v>
      </c>
      <c r="I177" s="642" t="s">
        <v>46</v>
      </c>
      <c r="J177" s="642" t="s">
        <v>47</v>
      </c>
      <c r="K177" s="642" t="s">
        <v>48</v>
      </c>
      <c r="L177" s="642" t="s">
        <v>49</v>
      </c>
      <c r="M177" s="642" t="s">
        <v>50</v>
      </c>
      <c r="N177" s="642" t="s">
        <v>51</v>
      </c>
      <c r="O177" s="642" t="s">
        <v>52</v>
      </c>
      <c r="P177" s="642" t="s">
        <v>53</v>
      </c>
      <c r="Q177" s="37"/>
    </row>
    <row r="178" spans="1:17" s="251" customFormat="1" ht="43.5" customHeight="1">
      <c r="A178" s="635"/>
      <c r="B178" s="756">
        <v>80146</v>
      </c>
      <c r="C178" s="305" t="s">
        <v>76</v>
      </c>
      <c r="D178" s="385">
        <f aca="true" t="shared" si="50" ref="D178:P178">SUM(D179,D182,D184,D186,D188,D190,D192,D194,D196,D198,D200)</f>
        <v>133000</v>
      </c>
      <c r="E178" s="385">
        <f t="shared" si="50"/>
        <v>922</v>
      </c>
      <c r="F178" s="385">
        <f t="shared" si="50"/>
        <v>5797</v>
      </c>
      <c r="G178" s="385">
        <f t="shared" si="50"/>
        <v>13402</v>
      </c>
      <c r="H178" s="385">
        <f t="shared" si="50"/>
        <v>14052</v>
      </c>
      <c r="I178" s="385">
        <f t="shared" si="50"/>
        <v>5659</v>
      </c>
      <c r="J178" s="385">
        <f t="shared" si="50"/>
        <v>7989</v>
      </c>
      <c r="K178" s="385">
        <f t="shared" si="50"/>
        <v>3350</v>
      </c>
      <c r="L178" s="385">
        <f t="shared" si="50"/>
        <v>2600</v>
      </c>
      <c r="M178" s="385">
        <f t="shared" si="50"/>
        <v>44554</v>
      </c>
      <c r="N178" s="385">
        <f t="shared" si="50"/>
        <v>17410</v>
      </c>
      <c r="O178" s="385">
        <f t="shared" si="50"/>
        <v>11170</v>
      </c>
      <c r="P178" s="385">
        <f t="shared" si="50"/>
        <v>6095</v>
      </c>
      <c r="Q178" s="277"/>
    </row>
    <row r="179" spans="1:17" s="249" customFormat="1" ht="36.75" customHeight="1">
      <c r="A179" s="635"/>
      <c r="B179" s="757"/>
      <c r="C179" s="301" t="s">
        <v>212</v>
      </c>
      <c r="D179" s="563">
        <v>14000</v>
      </c>
      <c r="E179" s="439">
        <v>900</v>
      </c>
      <c r="F179" s="439">
        <v>0</v>
      </c>
      <c r="G179" s="439">
        <v>213</v>
      </c>
      <c r="H179" s="501">
        <v>54</v>
      </c>
      <c r="I179" s="439">
        <v>394</v>
      </c>
      <c r="J179" s="439">
        <v>0</v>
      </c>
      <c r="K179" s="439">
        <v>1500</v>
      </c>
      <c r="L179" s="439">
        <v>0</v>
      </c>
      <c r="M179" s="439">
        <v>4000</v>
      </c>
      <c r="N179" s="439">
        <v>4000</v>
      </c>
      <c r="O179" s="439">
        <v>2200</v>
      </c>
      <c r="P179" s="439">
        <v>739</v>
      </c>
      <c r="Q179" s="274"/>
    </row>
    <row r="180" spans="1:17" s="249" customFormat="1" ht="32.25" customHeight="1">
      <c r="A180" s="635"/>
      <c r="B180" s="757"/>
      <c r="C180" s="327" t="s">
        <v>154</v>
      </c>
      <c r="D180" s="564">
        <v>14000</v>
      </c>
      <c r="E180" s="582">
        <f>SUM(E179)</f>
        <v>900</v>
      </c>
      <c r="F180" s="582">
        <f aca="true" t="shared" si="51" ref="F180:P180">SUM(F179)</f>
        <v>0</v>
      </c>
      <c r="G180" s="582">
        <f t="shared" si="51"/>
        <v>213</v>
      </c>
      <c r="H180" s="583">
        <f t="shared" si="51"/>
        <v>54</v>
      </c>
      <c r="I180" s="582">
        <f t="shared" si="51"/>
        <v>394</v>
      </c>
      <c r="J180" s="582">
        <f t="shared" si="51"/>
        <v>0</v>
      </c>
      <c r="K180" s="582">
        <f t="shared" si="51"/>
        <v>1500</v>
      </c>
      <c r="L180" s="582">
        <f t="shared" si="51"/>
        <v>0</v>
      </c>
      <c r="M180" s="582">
        <f t="shared" si="51"/>
        <v>4000</v>
      </c>
      <c r="N180" s="582">
        <f t="shared" si="51"/>
        <v>4000</v>
      </c>
      <c r="O180" s="582">
        <f t="shared" si="51"/>
        <v>2200</v>
      </c>
      <c r="P180" s="582">
        <f t="shared" si="51"/>
        <v>739</v>
      </c>
      <c r="Q180" s="274"/>
    </row>
    <row r="181" spans="1:17" s="258" customFormat="1" ht="39" customHeight="1">
      <c r="A181" s="635"/>
      <c r="B181" s="757"/>
      <c r="C181" s="328" t="s">
        <v>115</v>
      </c>
      <c r="D181" s="568">
        <v>1033</v>
      </c>
      <c r="E181" s="554">
        <v>0</v>
      </c>
      <c r="F181" s="554">
        <v>0</v>
      </c>
      <c r="G181" s="554">
        <v>33</v>
      </c>
      <c r="H181" s="698">
        <v>0</v>
      </c>
      <c r="I181" s="554">
        <v>254</v>
      </c>
      <c r="J181" s="554">
        <v>0</v>
      </c>
      <c r="K181" s="554">
        <v>500</v>
      </c>
      <c r="L181" s="554">
        <v>0</v>
      </c>
      <c r="M181" s="554">
        <v>246</v>
      </c>
      <c r="N181" s="554">
        <v>0</v>
      </c>
      <c r="O181" s="554">
        <v>0</v>
      </c>
      <c r="P181" s="554">
        <v>0</v>
      </c>
      <c r="Q181" s="281"/>
    </row>
    <row r="182" spans="1:17" s="258" customFormat="1" ht="42.75" customHeight="1">
      <c r="A182" s="635"/>
      <c r="B182" s="757"/>
      <c r="C182" s="333" t="s">
        <v>205</v>
      </c>
      <c r="D182" s="368">
        <v>6000</v>
      </c>
      <c r="E182" s="517">
        <v>0</v>
      </c>
      <c r="F182" s="517">
        <v>0</v>
      </c>
      <c r="G182" s="517">
        <v>2360</v>
      </c>
      <c r="H182" s="517">
        <v>0</v>
      </c>
      <c r="I182" s="517">
        <v>1080</v>
      </c>
      <c r="J182" s="517">
        <v>0</v>
      </c>
      <c r="K182" s="517">
        <v>0</v>
      </c>
      <c r="L182" s="517">
        <v>0</v>
      </c>
      <c r="M182" s="517">
        <v>2560</v>
      </c>
      <c r="N182" s="517">
        <v>0</v>
      </c>
      <c r="O182" s="517">
        <v>0</v>
      </c>
      <c r="P182" s="518">
        <v>0</v>
      </c>
      <c r="Q182" s="281"/>
    </row>
    <row r="183" spans="1:17" s="258" customFormat="1" ht="36.75" customHeight="1">
      <c r="A183" s="635"/>
      <c r="B183" s="757"/>
      <c r="C183" s="333" t="s">
        <v>86</v>
      </c>
      <c r="D183" s="496">
        <v>6000</v>
      </c>
      <c r="E183" s="583">
        <v>0</v>
      </c>
      <c r="F183" s="583">
        <v>0</v>
      </c>
      <c r="G183" s="583">
        <v>2360</v>
      </c>
      <c r="H183" s="583">
        <v>0</v>
      </c>
      <c r="I183" s="583">
        <v>1080</v>
      </c>
      <c r="J183" s="583">
        <v>0</v>
      </c>
      <c r="K183" s="583">
        <v>0</v>
      </c>
      <c r="L183" s="583">
        <v>0</v>
      </c>
      <c r="M183" s="583">
        <v>2560</v>
      </c>
      <c r="N183" s="583">
        <v>0</v>
      </c>
      <c r="O183" s="583">
        <v>0</v>
      </c>
      <c r="P183" s="582">
        <v>0</v>
      </c>
      <c r="Q183" s="281"/>
    </row>
    <row r="184" spans="1:17" s="258" customFormat="1" ht="42.75" customHeight="1">
      <c r="A184" s="635"/>
      <c r="B184" s="757"/>
      <c r="C184" s="332" t="s">
        <v>120</v>
      </c>
      <c r="D184" s="368">
        <v>5000</v>
      </c>
      <c r="E184" s="517">
        <v>0</v>
      </c>
      <c r="F184" s="517">
        <v>0</v>
      </c>
      <c r="G184" s="517">
        <v>0</v>
      </c>
      <c r="H184" s="517">
        <v>161</v>
      </c>
      <c r="I184" s="517">
        <v>0</v>
      </c>
      <c r="J184" s="517">
        <v>0</v>
      </c>
      <c r="K184" s="517">
        <v>0</v>
      </c>
      <c r="L184" s="517">
        <v>0</v>
      </c>
      <c r="M184" s="517">
        <v>1789</v>
      </c>
      <c r="N184" s="517">
        <v>1200</v>
      </c>
      <c r="O184" s="517">
        <v>1150</v>
      </c>
      <c r="P184" s="518">
        <v>700</v>
      </c>
      <c r="Q184" s="281"/>
    </row>
    <row r="185" spans="1:17" s="258" customFormat="1" ht="36.75" customHeight="1">
      <c r="A185" s="635"/>
      <c r="B185" s="757"/>
      <c r="C185" s="333" t="s">
        <v>86</v>
      </c>
      <c r="D185" s="496">
        <f>SUM(D184)</f>
        <v>5000</v>
      </c>
      <c r="E185" s="482">
        <f aca="true" t="shared" si="52" ref="E185:P185">SUM(E184)</f>
        <v>0</v>
      </c>
      <c r="F185" s="482">
        <f t="shared" si="52"/>
        <v>0</v>
      </c>
      <c r="G185" s="482">
        <f t="shared" si="52"/>
        <v>0</v>
      </c>
      <c r="H185" s="482">
        <f t="shared" si="52"/>
        <v>161</v>
      </c>
      <c r="I185" s="482">
        <f t="shared" si="52"/>
        <v>0</v>
      </c>
      <c r="J185" s="482">
        <f t="shared" si="52"/>
        <v>0</v>
      </c>
      <c r="K185" s="482">
        <f t="shared" si="52"/>
        <v>0</v>
      </c>
      <c r="L185" s="482">
        <f t="shared" si="52"/>
        <v>0</v>
      </c>
      <c r="M185" s="482">
        <f t="shared" si="52"/>
        <v>1789</v>
      </c>
      <c r="N185" s="482">
        <f t="shared" si="52"/>
        <v>1200</v>
      </c>
      <c r="O185" s="482">
        <f t="shared" si="52"/>
        <v>1150</v>
      </c>
      <c r="P185" s="588">
        <f t="shared" si="52"/>
        <v>700</v>
      </c>
      <c r="Q185" s="281"/>
    </row>
    <row r="186" spans="1:17" s="258" customFormat="1" ht="37.5" customHeight="1">
      <c r="A186" s="635"/>
      <c r="B186" s="757"/>
      <c r="C186" s="332" t="s">
        <v>213</v>
      </c>
      <c r="D186" s="368">
        <v>10500</v>
      </c>
      <c r="E186" s="517">
        <v>0</v>
      </c>
      <c r="F186" s="517">
        <v>960</v>
      </c>
      <c r="G186" s="517">
        <v>0</v>
      </c>
      <c r="H186" s="517">
        <v>0</v>
      </c>
      <c r="I186" s="517">
        <v>1500</v>
      </c>
      <c r="J186" s="517">
        <v>2500</v>
      </c>
      <c r="K186" s="517">
        <v>500</v>
      </c>
      <c r="L186" s="517">
        <v>1500</v>
      </c>
      <c r="M186" s="517">
        <v>1040</v>
      </c>
      <c r="N186" s="517">
        <v>1000</v>
      </c>
      <c r="O186" s="518">
        <v>1000</v>
      </c>
      <c r="P186" s="585">
        <v>500</v>
      </c>
      <c r="Q186" s="281"/>
    </row>
    <row r="187" spans="1:17" s="258" customFormat="1" ht="36.75" customHeight="1">
      <c r="A187" s="635"/>
      <c r="B187" s="757"/>
      <c r="C187" s="333" t="s">
        <v>86</v>
      </c>
      <c r="D187" s="496">
        <f>SUM(D186)</f>
        <v>10500</v>
      </c>
      <c r="E187" s="482">
        <f aca="true" t="shared" si="53" ref="E187:P187">SUM(E186)</f>
        <v>0</v>
      </c>
      <c r="F187" s="482">
        <f t="shared" si="53"/>
        <v>960</v>
      </c>
      <c r="G187" s="482">
        <f t="shared" si="53"/>
        <v>0</v>
      </c>
      <c r="H187" s="482">
        <f t="shared" si="53"/>
        <v>0</v>
      </c>
      <c r="I187" s="482">
        <f t="shared" si="53"/>
        <v>1500</v>
      </c>
      <c r="J187" s="482">
        <f t="shared" si="53"/>
        <v>2500</v>
      </c>
      <c r="K187" s="482">
        <f t="shared" si="53"/>
        <v>500</v>
      </c>
      <c r="L187" s="482">
        <f t="shared" si="53"/>
        <v>1500</v>
      </c>
      <c r="M187" s="482">
        <f t="shared" si="53"/>
        <v>1040</v>
      </c>
      <c r="N187" s="482">
        <f t="shared" si="53"/>
        <v>1000</v>
      </c>
      <c r="O187" s="482">
        <f t="shared" si="53"/>
        <v>1000</v>
      </c>
      <c r="P187" s="588">
        <f t="shared" si="53"/>
        <v>500</v>
      </c>
      <c r="Q187" s="281"/>
    </row>
    <row r="188" spans="1:17" s="258" customFormat="1" ht="33" customHeight="1">
      <c r="A188" s="635"/>
      <c r="B188" s="757"/>
      <c r="C188" s="322" t="s">
        <v>214</v>
      </c>
      <c r="D188" s="368">
        <v>5500</v>
      </c>
      <c r="E188" s="517">
        <v>0</v>
      </c>
      <c r="F188" s="517">
        <v>188</v>
      </c>
      <c r="G188" s="517">
        <v>27</v>
      </c>
      <c r="H188" s="517">
        <v>32</v>
      </c>
      <c r="I188" s="517">
        <v>0</v>
      </c>
      <c r="J188" s="517">
        <v>210</v>
      </c>
      <c r="K188" s="517">
        <v>0</v>
      </c>
      <c r="L188" s="517">
        <v>0</v>
      </c>
      <c r="M188" s="517">
        <v>1200</v>
      </c>
      <c r="N188" s="517">
        <v>1200</v>
      </c>
      <c r="O188" s="517">
        <v>1200</v>
      </c>
      <c r="P188" s="518">
        <v>1443</v>
      </c>
      <c r="Q188" s="281"/>
    </row>
    <row r="189" spans="1:17" s="258" customFormat="1" ht="36.75" customHeight="1">
      <c r="A189" s="635"/>
      <c r="B189" s="757"/>
      <c r="C189" s="333" t="s">
        <v>86</v>
      </c>
      <c r="D189" s="496">
        <f>SUM(D188)</f>
        <v>5500</v>
      </c>
      <c r="E189" s="482">
        <f aca="true" t="shared" si="54" ref="E189:P189">SUM(E188)</f>
        <v>0</v>
      </c>
      <c r="F189" s="482">
        <f t="shared" si="54"/>
        <v>188</v>
      </c>
      <c r="G189" s="482">
        <f t="shared" si="54"/>
        <v>27</v>
      </c>
      <c r="H189" s="482">
        <f t="shared" si="54"/>
        <v>32</v>
      </c>
      <c r="I189" s="482">
        <f t="shared" si="54"/>
        <v>0</v>
      </c>
      <c r="J189" s="482">
        <f t="shared" si="54"/>
        <v>210</v>
      </c>
      <c r="K189" s="482">
        <f t="shared" si="54"/>
        <v>0</v>
      </c>
      <c r="L189" s="482">
        <f t="shared" si="54"/>
        <v>0</v>
      </c>
      <c r="M189" s="482">
        <f t="shared" si="54"/>
        <v>1200</v>
      </c>
      <c r="N189" s="482">
        <f t="shared" si="54"/>
        <v>1200</v>
      </c>
      <c r="O189" s="482">
        <f t="shared" si="54"/>
        <v>1200</v>
      </c>
      <c r="P189" s="588">
        <f t="shared" si="54"/>
        <v>1443</v>
      </c>
      <c r="Q189" s="281"/>
    </row>
    <row r="190" spans="1:17" s="258" customFormat="1" ht="42.75" customHeight="1">
      <c r="A190" s="635"/>
      <c r="B190" s="757"/>
      <c r="C190" s="332" t="s">
        <v>210</v>
      </c>
      <c r="D190" s="368">
        <v>14000</v>
      </c>
      <c r="E190" s="517">
        <v>0</v>
      </c>
      <c r="F190" s="517">
        <v>909</v>
      </c>
      <c r="G190" s="517">
        <v>2197</v>
      </c>
      <c r="H190" s="517">
        <v>3545</v>
      </c>
      <c r="I190" s="517">
        <v>114</v>
      </c>
      <c r="J190" s="517">
        <v>235</v>
      </c>
      <c r="K190" s="517">
        <v>0</v>
      </c>
      <c r="L190" s="517">
        <v>0</v>
      </c>
      <c r="M190" s="517">
        <v>7000</v>
      </c>
      <c r="N190" s="517">
        <v>0</v>
      </c>
      <c r="O190" s="517">
        <v>0</v>
      </c>
      <c r="P190" s="518">
        <v>0</v>
      </c>
      <c r="Q190" s="281"/>
    </row>
    <row r="191" spans="1:17" s="258" customFormat="1" ht="36.75" customHeight="1">
      <c r="A191" s="635"/>
      <c r="B191" s="757"/>
      <c r="C191" s="333" t="s">
        <v>86</v>
      </c>
      <c r="D191" s="482">
        <f>SUM(D190)</f>
        <v>14000</v>
      </c>
      <c r="E191" s="482">
        <f aca="true" t="shared" si="55" ref="E191:P191">SUM(E190)</f>
        <v>0</v>
      </c>
      <c r="F191" s="482">
        <f t="shared" si="55"/>
        <v>909</v>
      </c>
      <c r="G191" s="482">
        <f t="shared" si="55"/>
        <v>2197</v>
      </c>
      <c r="H191" s="482">
        <f t="shared" si="55"/>
        <v>3545</v>
      </c>
      <c r="I191" s="482">
        <f t="shared" si="55"/>
        <v>114</v>
      </c>
      <c r="J191" s="482">
        <f t="shared" si="55"/>
        <v>235</v>
      </c>
      <c r="K191" s="482">
        <f t="shared" si="55"/>
        <v>0</v>
      </c>
      <c r="L191" s="482">
        <f t="shared" si="55"/>
        <v>0</v>
      </c>
      <c r="M191" s="482">
        <f t="shared" si="55"/>
        <v>7000</v>
      </c>
      <c r="N191" s="482">
        <f t="shared" si="55"/>
        <v>0</v>
      </c>
      <c r="O191" s="482">
        <f t="shared" si="55"/>
        <v>0</v>
      </c>
      <c r="P191" s="588">
        <f t="shared" si="55"/>
        <v>0</v>
      </c>
      <c r="Q191" s="281"/>
    </row>
    <row r="192" spans="1:17" s="258" customFormat="1" ht="36.75" customHeight="1">
      <c r="A192" s="635"/>
      <c r="B192" s="757"/>
      <c r="C192" s="335" t="s">
        <v>208</v>
      </c>
      <c r="D192" s="368">
        <v>6000</v>
      </c>
      <c r="E192" s="517">
        <v>22</v>
      </c>
      <c r="F192" s="517">
        <v>0</v>
      </c>
      <c r="G192" s="517">
        <v>1703</v>
      </c>
      <c r="H192" s="517">
        <v>192</v>
      </c>
      <c r="I192" s="517">
        <v>10</v>
      </c>
      <c r="J192" s="517">
        <v>0</v>
      </c>
      <c r="K192" s="517">
        <v>0</v>
      </c>
      <c r="L192" s="517">
        <v>100</v>
      </c>
      <c r="M192" s="517">
        <v>3700</v>
      </c>
      <c r="N192" s="517">
        <v>100</v>
      </c>
      <c r="O192" s="517">
        <v>100</v>
      </c>
      <c r="P192" s="518">
        <v>73</v>
      </c>
      <c r="Q192" s="281"/>
    </row>
    <row r="193" spans="1:17" s="258" customFormat="1" ht="36.75" customHeight="1">
      <c r="A193" s="635"/>
      <c r="B193" s="757"/>
      <c r="C193" s="341" t="s">
        <v>86</v>
      </c>
      <c r="D193" s="364">
        <f>SUM(D192)</f>
        <v>6000</v>
      </c>
      <c r="E193" s="586">
        <f aca="true" t="shared" si="56" ref="E193:P193">SUM(E192)</f>
        <v>22</v>
      </c>
      <c r="F193" s="586">
        <f t="shared" si="56"/>
        <v>0</v>
      </c>
      <c r="G193" s="586">
        <f t="shared" si="56"/>
        <v>1703</v>
      </c>
      <c r="H193" s="586">
        <f t="shared" si="56"/>
        <v>192</v>
      </c>
      <c r="I193" s="586">
        <f t="shared" si="56"/>
        <v>10</v>
      </c>
      <c r="J193" s="586">
        <f t="shared" si="56"/>
        <v>0</v>
      </c>
      <c r="K193" s="586">
        <f t="shared" si="56"/>
        <v>0</v>
      </c>
      <c r="L193" s="586">
        <f t="shared" si="56"/>
        <v>100</v>
      </c>
      <c r="M193" s="586">
        <f t="shared" si="56"/>
        <v>3700</v>
      </c>
      <c r="N193" s="586">
        <f t="shared" si="56"/>
        <v>100</v>
      </c>
      <c r="O193" s="586">
        <f t="shared" si="56"/>
        <v>100</v>
      </c>
      <c r="P193" s="653">
        <f t="shared" si="56"/>
        <v>73</v>
      </c>
      <c r="Q193" s="281"/>
    </row>
    <row r="194" spans="1:17" s="258" customFormat="1" ht="36.75" customHeight="1">
      <c r="A194" s="635"/>
      <c r="B194" s="757"/>
      <c r="C194" s="334" t="s">
        <v>215</v>
      </c>
      <c r="D194" s="500">
        <v>9000</v>
      </c>
      <c r="E194" s="517">
        <v>0</v>
      </c>
      <c r="F194" s="518">
        <v>580</v>
      </c>
      <c r="G194" s="518">
        <v>0</v>
      </c>
      <c r="H194" s="518">
        <v>2000</v>
      </c>
      <c r="I194" s="518">
        <v>0</v>
      </c>
      <c r="J194" s="518">
        <v>0</v>
      </c>
      <c r="K194" s="518">
        <v>350</v>
      </c>
      <c r="L194" s="518">
        <v>0</v>
      </c>
      <c r="M194" s="518">
        <v>3100</v>
      </c>
      <c r="N194" s="518">
        <v>2350</v>
      </c>
      <c r="O194" s="518">
        <v>620</v>
      </c>
      <c r="P194" s="518">
        <v>0</v>
      </c>
      <c r="Q194" s="281"/>
    </row>
    <row r="195" spans="1:17" s="258" customFormat="1" ht="42.75" customHeight="1">
      <c r="A195" s="635"/>
      <c r="B195" s="757"/>
      <c r="C195" s="333" t="s">
        <v>86</v>
      </c>
      <c r="D195" s="502">
        <f>SUM(D194)</f>
        <v>9000</v>
      </c>
      <c r="E195" s="502">
        <f aca="true" t="shared" si="57" ref="E195:P195">SUM(E194)</f>
        <v>0</v>
      </c>
      <c r="F195" s="502">
        <f t="shared" si="57"/>
        <v>580</v>
      </c>
      <c r="G195" s="502">
        <f t="shared" si="57"/>
        <v>0</v>
      </c>
      <c r="H195" s="502">
        <f t="shared" si="57"/>
        <v>2000</v>
      </c>
      <c r="I195" s="502">
        <f t="shared" si="57"/>
        <v>0</v>
      </c>
      <c r="J195" s="502">
        <f t="shared" si="57"/>
        <v>0</v>
      </c>
      <c r="K195" s="502">
        <f t="shared" si="57"/>
        <v>350</v>
      </c>
      <c r="L195" s="502">
        <f t="shared" si="57"/>
        <v>0</v>
      </c>
      <c r="M195" s="502">
        <f t="shared" si="57"/>
        <v>3100</v>
      </c>
      <c r="N195" s="502">
        <f t="shared" si="57"/>
        <v>2350</v>
      </c>
      <c r="O195" s="502">
        <f t="shared" si="57"/>
        <v>620</v>
      </c>
      <c r="P195" s="503">
        <f t="shared" si="57"/>
        <v>0</v>
      </c>
      <c r="Q195" s="281"/>
    </row>
    <row r="196" spans="1:17" s="258" customFormat="1" ht="42.75" customHeight="1">
      <c r="A196" s="635"/>
      <c r="B196" s="757"/>
      <c r="C196" s="326" t="s">
        <v>216</v>
      </c>
      <c r="D196" s="368">
        <v>39500</v>
      </c>
      <c r="E196" s="518">
        <v>0</v>
      </c>
      <c r="F196" s="518">
        <v>2874</v>
      </c>
      <c r="G196" s="518">
        <v>4056</v>
      </c>
      <c r="H196" s="518">
        <v>4093</v>
      </c>
      <c r="I196" s="518">
        <v>2291</v>
      </c>
      <c r="J196" s="518">
        <v>2983</v>
      </c>
      <c r="K196" s="518">
        <v>1000</v>
      </c>
      <c r="L196" s="518">
        <v>1000</v>
      </c>
      <c r="M196" s="518">
        <v>15203</v>
      </c>
      <c r="N196" s="518">
        <v>2000</v>
      </c>
      <c r="O196" s="518">
        <v>2000</v>
      </c>
      <c r="P196" s="518">
        <v>2000</v>
      </c>
      <c r="Q196" s="483"/>
    </row>
    <row r="197" spans="1:17" s="258" customFormat="1" ht="42.75" customHeight="1">
      <c r="A197" s="635"/>
      <c r="B197" s="757"/>
      <c r="C197" s="333" t="s">
        <v>86</v>
      </c>
      <c r="D197" s="496">
        <f>SUM(D196)</f>
        <v>39500</v>
      </c>
      <c r="E197" s="482">
        <f aca="true" t="shared" si="58" ref="E197:P197">SUM(E196)</f>
        <v>0</v>
      </c>
      <c r="F197" s="482">
        <f t="shared" si="58"/>
        <v>2874</v>
      </c>
      <c r="G197" s="482">
        <f t="shared" si="58"/>
        <v>4056</v>
      </c>
      <c r="H197" s="482">
        <f t="shared" si="58"/>
        <v>4093</v>
      </c>
      <c r="I197" s="482">
        <f t="shared" si="58"/>
        <v>2291</v>
      </c>
      <c r="J197" s="482">
        <f t="shared" si="58"/>
        <v>2983</v>
      </c>
      <c r="K197" s="482">
        <f t="shared" si="58"/>
        <v>1000</v>
      </c>
      <c r="L197" s="482">
        <f t="shared" si="58"/>
        <v>1000</v>
      </c>
      <c r="M197" s="482">
        <f t="shared" si="58"/>
        <v>15203</v>
      </c>
      <c r="N197" s="482">
        <f t="shared" si="58"/>
        <v>2000</v>
      </c>
      <c r="O197" s="482">
        <f t="shared" si="58"/>
        <v>2000</v>
      </c>
      <c r="P197" s="588">
        <f t="shared" si="58"/>
        <v>2000</v>
      </c>
      <c r="Q197" s="483"/>
    </row>
    <row r="198" spans="1:17" s="258" customFormat="1" ht="33" customHeight="1">
      <c r="A198" s="635"/>
      <c r="B198" s="757"/>
      <c r="C198" s="326" t="s">
        <v>217</v>
      </c>
      <c r="D198" s="368">
        <v>19500</v>
      </c>
      <c r="E198" s="518">
        <v>0</v>
      </c>
      <c r="F198" s="518">
        <v>286</v>
      </c>
      <c r="G198" s="518">
        <v>2406</v>
      </c>
      <c r="H198" s="518">
        <v>2575</v>
      </c>
      <c r="I198" s="518">
        <v>270</v>
      </c>
      <c r="J198" s="518">
        <v>1618</v>
      </c>
      <c r="K198" s="518">
        <v>0</v>
      </c>
      <c r="L198" s="518">
        <v>0</v>
      </c>
      <c r="M198" s="518">
        <v>3245</v>
      </c>
      <c r="N198" s="518">
        <v>5560</v>
      </c>
      <c r="O198" s="518">
        <v>2900</v>
      </c>
      <c r="P198" s="518">
        <v>640</v>
      </c>
      <c r="Q198" s="281"/>
    </row>
    <row r="199" spans="1:17" s="258" customFormat="1" ht="36.75" customHeight="1">
      <c r="A199" s="635"/>
      <c r="B199" s="757"/>
      <c r="C199" s="333" t="s">
        <v>86</v>
      </c>
      <c r="D199" s="482">
        <f>SUM(D198)</f>
        <v>19500</v>
      </c>
      <c r="E199" s="482">
        <f aca="true" t="shared" si="59" ref="E199:P199">SUM(E198)</f>
        <v>0</v>
      </c>
      <c r="F199" s="482">
        <f t="shared" si="59"/>
        <v>286</v>
      </c>
      <c r="G199" s="482">
        <f t="shared" si="59"/>
        <v>2406</v>
      </c>
      <c r="H199" s="482">
        <f t="shared" si="59"/>
        <v>2575</v>
      </c>
      <c r="I199" s="482">
        <f t="shared" si="59"/>
        <v>270</v>
      </c>
      <c r="J199" s="482">
        <f t="shared" si="59"/>
        <v>1618</v>
      </c>
      <c r="K199" s="482">
        <f t="shared" si="59"/>
        <v>0</v>
      </c>
      <c r="L199" s="482">
        <f t="shared" si="59"/>
        <v>0</v>
      </c>
      <c r="M199" s="482">
        <f t="shared" si="59"/>
        <v>3245</v>
      </c>
      <c r="N199" s="482">
        <f t="shared" si="59"/>
        <v>5560</v>
      </c>
      <c r="O199" s="482">
        <f t="shared" si="59"/>
        <v>2900</v>
      </c>
      <c r="P199" s="588">
        <f t="shared" si="59"/>
        <v>640</v>
      </c>
      <c r="Q199" s="652"/>
    </row>
    <row r="200" spans="1:17" s="258" customFormat="1" ht="40.5" customHeight="1">
      <c r="A200" s="635"/>
      <c r="B200" s="757"/>
      <c r="C200" s="340" t="s">
        <v>218</v>
      </c>
      <c r="D200" s="584">
        <v>4000</v>
      </c>
      <c r="E200" s="585">
        <v>0</v>
      </c>
      <c r="F200" s="585">
        <v>0</v>
      </c>
      <c r="G200" s="585">
        <v>440</v>
      </c>
      <c r="H200" s="585">
        <v>1400</v>
      </c>
      <c r="I200" s="585">
        <v>0</v>
      </c>
      <c r="J200" s="585">
        <v>443</v>
      </c>
      <c r="K200" s="587">
        <v>0</v>
      </c>
      <c r="L200" s="585">
        <v>0</v>
      </c>
      <c r="M200" s="585">
        <v>1717</v>
      </c>
      <c r="N200" s="585">
        <v>0</v>
      </c>
      <c r="O200" s="585">
        <v>0</v>
      </c>
      <c r="P200" s="585">
        <v>0</v>
      </c>
      <c r="Q200" s="281"/>
    </row>
    <row r="201" spans="1:17" s="258" customFormat="1" ht="36.75" customHeight="1">
      <c r="A201" s="637"/>
      <c r="B201" s="758"/>
      <c r="C201" s="341" t="s">
        <v>86</v>
      </c>
      <c r="D201" s="586">
        <f>SUM(D200)</f>
        <v>4000</v>
      </c>
      <c r="E201" s="586">
        <f aca="true" t="shared" si="60" ref="E201:P201">SUM(E200)</f>
        <v>0</v>
      </c>
      <c r="F201" s="586">
        <f t="shared" si="60"/>
        <v>0</v>
      </c>
      <c r="G201" s="586">
        <f t="shared" si="60"/>
        <v>440</v>
      </c>
      <c r="H201" s="586">
        <f t="shared" si="60"/>
        <v>1400</v>
      </c>
      <c r="I201" s="586">
        <f t="shared" si="60"/>
        <v>0</v>
      </c>
      <c r="J201" s="586">
        <f t="shared" si="60"/>
        <v>443</v>
      </c>
      <c r="K201" s="586">
        <f t="shared" si="60"/>
        <v>0</v>
      </c>
      <c r="L201" s="586">
        <f t="shared" si="60"/>
        <v>0</v>
      </c>
      <c r="M201" s="586">
        <f t="shared" si="60"/>
        <v>1717</v>
      </c>
      <c r="N201" s="586">
        <f t="shared" si="60"/>
        <v>0</v>
      </c>
      <c r="O201" s="586">
        <f t="shared" si="60"/>
        <v>0</v>
      </c>
      <c r="P201" s="653">
        <f t="shared" si="60"/>
        <v>0</v>
      </c>
      <c r="Q201" s="281"/>
    </row>
    <row r="202" spans="1:17" s="263" customFormat="1" ht="49.5" customHeight="1">
      <c r="A202" s="641" t="s">
        <v>0</v>
      </c>
      <c r="B202" s="642" t="s">
        <v>1</v>
      </c>
      <c r="C202" s="643" t="s">
        <v>87</v>
      </c>
      <c r="D202" s="642" t="s">
        <v>2</v>
      </c>
      <c r="E202" s="641" t="s">
        <v>42</v>
      </c>
      <c r="F202" s="642" t="s">
        <v>43</v>
      </c>
      <c r="G202" s="642" t="s">
        <v>44</v>
      </c>
      <c r="H202" s="642" t="s">
        <v>45</v>
      </c>
      <c r="I202" s="642" t="s">
        <v>46</v>
      </c>
      <c r="J202" s="642" t="s">
        <v>47</v>
      </c>
      <c r="K202" s="642" t="s">
        <v>48</v>
      </c>
      <c r="L202" s="642" t="s">
        <v>49</v>
      </c>
      <c r="M202" s="642" t="s">
        <v>50</v>
      </c>
      <c r="N202" s="642" t="s">
        <v>51</v>
      </c>
      <c r="O202" s="642" t="s">
        <v>52</v>
      </c>
      <c r="P202" s="642" t="s">
        <v>53</v>
      </c>
      <c r="Q202" s="37"/>
    </row>
    <row r="203" spans="1:17" s="258" customFormat="1" ht="49.5" customHeight="1">
      <c r="A203" s="635"/>
      <c r="B203" s="756">
        <v>80148</v>
      </c>
      <c r="C203" s="651" t="s">
        <v>197</v>
      </c>
      <c r="D203" s="666">
        <f>SUM(D204,D207)</f>
        <v>419068</v>
      </c>
      <c r="E203" s="666">
        <f aca="true" t="shared" si="61" ref="E203:P203">SUM(E204,E207)</f>
        <v>28278</v>
      </c>
      <c r="F203" s="666">
        <f t="shared" si="61"/>
        <v>38546</v>
      </c>
      <c r="G203" s="666">
        <f t="shared" si="61"/>
        <v>44934</v>
      </c>
      <c r="H203" s="666">
        <f t="shared" si="61"/>
        <v>33477</v>
      </c>
      <c r="I203" s="666">
        <f t="shared" si="61"/>
        <v>42705</v>
      </c>
      <c r="J203" s="666">
        <f t="shared" si="61"/>
        <v>44302</v>
      </c>
      <c r="K203" s="666">
        <f t="shared" si="61"/>
        <v>35500</v>
      </c>
      <c r="L203" s="666">
        <f t="shared" si="61"/>
        <v>35325</v>
      </c>
      <c r="M203" s="666">
        <f t="shared" si="61"/>
        <v>40570</v>
      </c>
      <c r="N203" s="666">
        <f t="shared" si="61"/>
        <v>39000</v>
      </c>
      <c r="O203" s="666">
        <f t="shared" si="61"/>
        <v>20431</v>
      </c>
      <c r="P203" s="667">
        <f t="shared" si="61"/>
        <v>16000</v>
      </c>
      <c r="Q203" s="281"/>
    </row>
    <row r="204" spans="1:17" s="258" customFormat="1" ht="47.25" customHeight="1">
      <c r="A204" s="635"/>
      <c r="B204" s="757"/>
      <c r="C204" s="332" t="s">
        <v>198</v>
      </c>
      <c r="D204" s="366">
        <v>221800</v>
      </c>
      <c r="E204" s="491">
        <v>16712</v>
      </c>
      <c r="F204" s="491">
        <v>18712</v>
      </c>
      <c r="G204" s="491">
        <v>29200</v>
      </c>
      <c r="H204" s="491">
        <v>19237</v>
      </c>
      <c r="I204" s="491">
        <v>24636</v>
      </c>
      <c r="J204" s="491">
        <v>24302</v>
      </c>
      <c r="K204" s="491">
        <v>19500</v>
      </c>
      <c r="L204" s="491">
        <v>17500</v>
      </c>
      <c r="M204" s="491">
        <v>24570</v>
      </c>
      <c r="N204" s="491">
        <v>23000</v>
      </c>
      <c r="O204" s="491">
        <v>4431</v>
      </c>
      <c r="P204" s="621">
        <v>0</v>
      </c>
      <c r="Q204" s="281"/>
    </row>
    <row r="205" spans="1:17" s="258" customFormat="1" ht="36.75" customHeight="1">
      <c r="A205" s="635"/>
      <c r="B205" s="757"/>
      <c r="C205" s="333" t="s">
        <v>113</v>
      </c>
      <c r="D205" s="588">
        <f>SUM(D204)</f>
        <v>221800</v>
      </c>
      <c r="E205" s="588">
        <f aca="true" t="shared" si="62" ref="E205:P205">SUM(E204)</f>
        <v>16712</v>
      </c>
      <c r="F205" s="588">
        <f t="shared" si="62"/>
        <v>18712</v>
      </c>
      <c r="G205" s="588">
        <f t="shared" si="62"/>
        <v>29200</v>
      </c>
      <c r="H205" s="588">
        <f t="shared" si="62"/>
        <v>19237</v>
      </c>
      <c r="I205" s="588">
        <f t="shared" si="62"/>
        <v>24636</v>
      </c>
      <c r="J205" s="588">
        <f t="shared" si="62"/>
        <v>24302</v>
      </c>
      <c r="K205" s="588">
        <f t="shared" si="62"/>
        <v>19500</v>
      </c>
      <c r="L205" s="588">
        <f t="shared" si="62"/>
        <v>17500</v>
      </c>
      <c r="M205" s="588">
        <f t="shared" si="62"/>
        <v>24570</v>
      </c>
      <c r="N205" s="588">
        <f t="shared" si="62"/>
        <v>23000</v>
      </c>
      <c r="O205" s="588">
        <f t="shared" si="62"/>
        <v>4431</v>
      </c>
      <c r="P205" s="589">
        <f t="shared" si="62"/>
        <v>0</v>
      </c>
      <c r="Q205" s="281"/>
    </row>
    <row r="206" spans="1:17" s="258" customFormat="1" ht="38.25" customHeight="1">
      <c r="A206" s="635"/>
      <c r="B206" s="757"/>
      <c r="C206" s="324" t="s">
        <v>115</v>
      </c>
      <c r="D206" s="571">
        <v>113608</v>
      </c>
      <c r="E206" s="528">
        <v>8429</v>
      </c>
      <c r="F206" s="528">
        <v>11425</v>
      </c>
      <c r="G206" s="528">
        <v>10298</v>
      </c>
      <c r="H206" s="528">
        <v>7368</v>
      </c>
      <c r="I206" s="528">
        <v>7355</v>
      </c>
      <c r="J206" s="528">
        <v>9302</v>
      </c>
      <c r="K206" s="528">
        <v>9500</v>
      </c>
      <c r="L206" s="528">
        <v>9500</v>
      </c>
      <c r="M206" s="528">
        <v>13000</v>
      </c>
      <c r="N206" s="528">
        <v>23000</v>
      </c>
      <c r="O206" s="528">
        <v>4431</v>
      </c>
      <c r="P206" s="668">
        <v>0</v>
      </c>
      <c r="Q206" s="281"/>
    </row>
    <row r="207" spans="1:17" s="258" customFormat="1" ht="42.75" customHeight="1">
      <c r="A207" s="635"/>
      <c r="B207" s="757"/>
      <c r="C207" s="337" t="s">
        <v>172</v>
      </c>
      <c r="D207" s="366">
        <v>197268</v>
      </c>
      <c r="E207" s="491">
        <v>11566</v>
      </c>
      <c r="F207" s="491">
        <v>19834</v>
      </c>
      <c r="G207" s="491">
        <v>15734</v>
      </c>
      <c r="H207" s="491">
        <v>14240</v>
      </c>
      <c r="I207" s="491">
        <v>18069</v>
      </c>
      <c r="J207" s="491">
        <v>20000</v>
      </c>
      <c r="K207" s="491">
        <v>16000</v>
      </c>
      <c r="L207" s="491">
        <v>17825</v>
      </c>
      <c r="M207" s="491">
        <v>16000</v>
      </c>
      <c r="N207" s="491">
        <v>16000</v>
      </c>
      <c r="O207" s="491">
        <v>16000</v>
      </c>
      <c r="P207" s="621">
        <v>16000</v>
      </c>
      <c r="Q207" s="281"/>
    </row>
    <row r="208" spans="1:17" s="258" customFormat="1" ht="36.75" customHeight="1">
      <c r="A208" s="635"/>
      <c r="B208" s="757"/>
      <c r="C208" s="333" t="s">
        <v>113</v>
      </c>
      <c r="D208" s="546">
        <f>SUM(D207)</f>
        <v>197268</v>
      </c>
      <c r="E208" s="546">
        <f aca="true" t="shared" si="63" ref="E208:P208">SUM(E207)</f>
        <v>11566</v>
      </c>
      <c r="F208" s="546">
        <f t="shared" si="63"/>
        <v>19834</v>
      </c>
      <c r="G208" s="546">
        <f t="shared" si="63"/>
        <v>15734</v>
      </c>
      <c r="H208" s="546">
        <f t="shared" si="63"/>
        <v>14240</v>
      </c>
      <c r="I208" s="546">
        <f t="shared" si="63"/>
        <v>18069</v>
      </c>
      <c r="J208" s="546">
        <f t="shared" si="63"/>
        <v>20000</v>
      </c>
      <c r="K208" s="546">
        <f t="shared" si="63"/>
        <v>16000</v>
      </c>
      <c r="L208" s="546">
        <f t="shared" si="63"/>
        <v>17825</v>
      </c>
      <c r="M208" s="546">
        <f t="shared" si="63"/>
        <v>16000</v>
      </c>
      <c r="N208" s="546">
        <f t="shared" si="63"/>
        <v>16000</v>
      </c>
      <c r="O208" s="546">
        <f t="shared" si="63"/>
        <v>16000</v>
      </c>
      <c r="P208" s="590">
        <f t="shared" si="63"/>
        <v>16000</v>
      </c>
      <c r="Q208" s="281"/>
    </row>
    <row r="209" spans="1:17" s="258" customFormat="1" ht="33" customHeight="1">
      <c r="A209" s="635"/>
      <c r="B209" s="758"/>
      <c r="C209" s="324" t="s">
        <v>115</v>
      </c>
      <c r="D209" s="562">
        <v>96959</v>
      </c>
      <c r="E209" s="556">
        <v>4425</v>
      </c>
      <c r="F209" s="556">
        <v>11645</v>
      </c>
      <c r="G209" s="556">
        <v>10780</v>
      </c>
      <c r="H209" s="556">
        <v>6797</v>
      </c>
      <c r="I209" s="556">
        <v>8153</v>
      </c>
      <c r="J209" s="556">
        <v>7459</v>
      </c>
      <c r="K209" s="556">
        <v>7950</v>
      </c>
      <c r="L209" s="556">
        <v>7950</v>
      </c>
      <c r="M209" s="556">
        <v>7950</v>
      </c>
      <c r="N209" s="556">
        <v>7950</v>
      </c>
      <c r="O209" s="556">
        <v>7950</v>
      </c>
      <c r="P209" s="557">
        <v>7950</v>
      </c>
      <c r="Q209" s="281"/>
    </row>
    <row r="210" spans="1:17" s="249" customFormat="1" ht="39" customHeight="1">
      <c r="A210" s="635"/>
      <c r="B210" s="756">
        <v>80195</v>
      </c>
      <c r="C210" s="342" t="s">
        <v>40</v>
      </c>
      <c r="D210" s="386">
        <v>185252</v>
      </c>
      <c r="E210" s="386">
        <f aca="true" t="shared" si="64" ref="E210:P210">SUM(E211,E214,E217,E219,E221,E223,E225,E229,E231,E234,E236)</f>
        <v>10590</v>
      </c>
      <c r="F210" s="386">
        <f t="shared" si="64"/>
        <v>46</v>
      </c>
      <c r="G210" s="386">
        <f t="shared" si="64"/>
        <v>73</v>
      </c>
      <c r="H210" s="386">
        <f t="shared" si="64"/>
        <v>0</v>
      </c>
      <c r="I210" s="386">
        <f t="shared" si="64"/>
        <v>101538</v>
      </c>
      <c r="J210" s="386">
        <f t="shared" si="64"/>
        <v>1500</v>
      </c>
      <c r="K210" s="386">
        <f t="shared" si="64"/>
        <v>1557</v>
      </c>
      <c r="L210" s="386">
        <f t="shared" si="64"/>
        <v>1712</v>
      </c>
      <c r="M210" s="386">
        <f t="shared" si="64"/>
        <v>66236</v>
      </c>
      <c r="N210" s="386">
        <f t="shared" si="64"/>
        <v>2000</v>
      </c>
      <c r="O210" s="386">
        <f t="shared" si="64"/>
        <v>0</v>
      </c>
      <c r="P210" s="386">
        <f t="shared" si="64"/>
        <v>0</v>
      </c>
      <c r="Q210" s="274"/>
    </row>
    <row r="211" spans="1:17" s="249" customFormat="1" ht="31.5" customHeight="1">
      <c r="A211" s="635"/>
      <c r="B211" s="757"/>
      <c r="C211" s="303" t="s">
        <v>132</v>
      </c>
      <c r="D211" s="524">
        <v>34573</v>
      </c>
      <c r="E211" s="408">
        <v>76</v>
      </c>
      <c r="F211" s="408">
        <v>0</v>
      </c>
      <c r="G211" s="408">
        <v>73</v>
      </c>
      <c r="H211" s="408">
        <v>0</v>
      </c>
      <c r="I211" s="408">
        <v>0</v>
      </c>
      <c r="J211" s="408">
        <v>0</v>
      </c>
      <c r="K211" s="408">
        <v>0</v>
      </c>
      <c r="L211" s="408">
        <v>0</v>
      </c>
      <c r="M211" s="408">
        <v>32424</v>
      </c>
      <c r="N211" s="408">
        <v>2000</v>
      </c>
      <c r="O211" s="408">
        <v>0</v>
      </c>
      <c r="P211" s="408">
        <v>0</v>
      </c>
      <c r="Q211" s="274"/>
    </row>
    <row r="212" spans="1:17" s="249" customFormat="1" ht="36" customHeight="1">
      <c r="A212" s="635"/>
      <c r="B212" s="757"/>
      <c r="C212" s="333" t="s">
        <v>133</v>
      </c>
      <c r="D212" s="591">
        <v>34573</v>
      </c>
      <c r="E212" s="435">
        <v>76</v>
      </c>
      <c r="F212" s="435">
        <v>0</v>
      </c>
      <c r="G212" s="435">
        <v>73</v>
      </c>
      <c r="H212" s="435">
        <v>0</v>
      </c>
      <c r="I212" s="435">
        <v>0</v>
      </c>
      <c r="J212" s="435">
        <v>0</v>
      </c>
      <c r="K212" s="435">
        <v>0</v>
      </c>
      <c r="L212" s="435">
        <v>0</v>
      </c>
      <c r="M212" s="435">
        <v>32424</v>
      </c>
      <c r="N212" s="435">
        <v>2000</v>
      </c>
      <c r="O212" s="435">
        <v>0</v>
      </c>
      <c r="P212" s="435">
        <v>0</v>
      </c>
      <c r="Q212" s="274"/>
    </row>
    <row r="213" spans="1:17" s="249" customFormat="1" ht="38.25" customHeight="1">
      <c r="A213" s="635"/>
      <c r="B213" s="757"/>
      <c r="C213" s="324" t="s">
        <v>115</v>
      </c>
      <c r="D213" s="592">
        <v>500</v>
      </c>
      <c r="E213" s="593">
        <v>76</v>
      </c>
      <c r="F213" s="594">
        <v>0</v>
      </c>
      <c r="G213" s="593">
        <v>0</v>
      </c>
      <c r="H213" s="594">
        <v>0</v>
      </c>
      <c r="I213" s="593">
        <v>0</v>
      </c>
      <c r="J213" s="594">
        <v>0</v>
      </c>
      <c r="K213" s="593">
        <v>0</v>
      </c>
      <c r="L213" s="594">
        <v>0</v>
      </c>
      <c r="M213" s="593">
        <v>0</v>
      </c>
      <c r="N213" s="594">
        <v>424</v>
      </c>
      <c r="O213" s="593">
        <v>0</v>
      </c>
      <c r="P213" s="594">
        <v>0</v>
      </c>
      <c r="Q213" s="274"/>
    </row>
    <row r="214" spans="1:17" s="249" customFormat="1" ht="38.25" customHeight="1">
      <c r="A214" s="635"/>
      <c r="B214" s="757"/>
      <c r="C214" s="340" t="s">
        <v>205</v>
      </c>
      <c r="D214" s="595">
        <v>12983</v>
      </c>
      <c r="E214" s="585">
        <v>0</v>
      </c>
      <c r="F214" s="585">
        <v>0</v>
      </c>
      <c r="G214" s="585">
        <v>0</v>
      </c>
      <c r="H214" s="585">
        <v>0</v>
      </c>
      <c r="I214" s="585">
        <v>8453</v>
      </c>
      <c r="J214" s="585">
        <v>0</v>
      </c>
      <c r="K214" s="585">
        <v>0</v>
      </c>
      <c r="L214" s="585">
        <v>1712</v>
      </c>
      <c r="M214" s="585">
        <v>2818</v>
      </c>
      <c r="N214" s="585">
        <v>0</v>
      </c>
      <c r="O214" s="585">
        <v>0</v>
      </c>
      <c r="P214" s="585">
        <v>0</v>
      </c>
      <c r="Q214" s="274"/>
    </row>
    <row r="215" spans="1:17" s="249" customFormat="1" ht="33" customHeight="1">
      <c r="A215" s="635"/>
      <c r="B215" s="757"/>
      <c r="C215" s="333" t="s">
        <v>133</v>
      </c>
      <c r="D215" s="669">
        <f>SUM(D214)</f>
        <v>12983</v>
      </c>
      <c r="E215" s="669">
        <f aca="true" t="shared" si="65" ref="E215:P215">SUM(E214)</f>
        <v>0</v>
      </c>
      <c r="F215" s="669">
        <f t="shared" si="65"/>
        <v>0</v>
      </c>
      <c r="G215" s="669">
        <f t="shared" si="65"/>
        <v>0</v>
      </c>
      <c r="H215" s="669">
        <f t="shared" si="65"/>
        <v>0</v>
      </c>
      <c r="I215" s="669">
        <f t="shared" si="65"/>
        <v>8453</v>
      </c>
      <c r="J215" s="669">
        <f t="shared" si="65"/>
        <v>0</v>
      </c>
      <c r="K215" s="669">
        <f t="shared" si="65"/>
        <v>0</v>
      </c>
      <c r="L215" s="669">
        <f t="shared" si="65"/>
        <v>1712</v>
      </c>
      <c r="M215" s="669">
        <f t="shared" si="65"/>
        <v>2818</v>
      </c>
      <c r="N215" s="669">
        <f t="shared" si="65"/>
        <v>0</v>
      </c>
      <c r="O215" s="669">
        <f t="shared" si="65"/>
        <v>0</v>
      </c>
      <c r="P215" s="670">
        <f t="shared" si="65"/>
        <v>0</v>
      </c>
      <c r="Q215" s="274"/>
    </row>
    <row r="216" spans="1:17" s="249" customFormat="1" ht="42" customHeight="1">
      <c r="A216" s="635"/>
      <c r="B216" s="757"/>
      <c r="C216" s="324" t="s">
        <v>115</v>
      </c>
      <c r="D216" s="596">
        <v>1712</v>
      </c>
      <c r="E216" s="596">
        <v>0</v>
      </c>
      <c r="F216" s="596">
        <v>0</v>
      </c>
      <c r="G216" s="596">
        <v>0</v>
      </c>
      <c r="H216" s="596">
        <v>0</v>
      </c>
      <c r="I216" s="596">
        <v>0</v>
      </c>
      <c r="J216" s="596">
        <v>0</v>
      </c>
      <c r="K216" s="596">
        <v>0</v>
      </c>
      <c r="L216" s="596">
        <v>1712</v>
      </c>
      <c r="M216" s="596">
        <v>0</v>
      </c>
      <c r="N216" s="596">
        <v>0</v>
      </c>
      <c r="O216" s="596">
        <v>0</v>
      </c>
      <c r="P216" s="654">
        <v>0</v>
      </c>
      <c r="Q216" s="274"/>
    </row>
    <row r="217" spans="1:17" s="249" customFormat="1" ht="38.25" customHeight="1">
      <c r="A217" s="635"/>
      <c r="B217" s="757"/>
      <c r="C217" s="332" t="s">
        <v>120</v>
      </c>
      <c r="D217" s="595">
        <v>10404</v>
      </c>
      <c r="E217" s="585">
        <v>0</v>
      </c>
      <c r="F217" s="585">
        <v>0</v>
      </c>
      <c r="G217" s="585">
        <v>0</v>
      </c>
      <c r="H217" s="585">
        <v>0</v>
      </c>
      <c r="I217" s="585">
        <v>7803</v>
      </c>
      <c r="J217" s="585">
        <v>0</v>
      </c>
      <c r="K217" s="585">
        <v>0</v>
      </c>
      <c r="L217" s="585">
        <v>0</v>
      </c>
      <c r="M217" s="585">
        <v>2601</v>
      </c>
      <c r="N217" s="585">
        <v>0</v>
      </c>
      <c r="O217" s="585">
        <v>0</v>
      </c>
      <c r="P217" s="585">
        <v>0</v>
      </c>
      <c r="Q217" s="274"/>
    </row>
    <row r="218" spans="1:17" s="249" customFormat="1" ht="33" customHeight="1">
      <c r="A218" s="635"/>
      <c r="B218" s="757"/>
      <c r="C218" s="333" t="s">
        <v>133</v>
      </c>
      <c r="D218" s="671">
        <v>10404</v>
      </c>
      <c r="E218" s="594">
        <v>0</v>
      </c>
      <c r="F218" s="594">
        <v>0</v>
      </c>
      <c r="G218" s="594">
        <v>0</v>
      </c>
      <c r="H218" s="594">
        <v>0</v>
      </c>
      <c r="I218" s="594">
        <v>7803</v>
      </c>
      <c r="J218" s="594">
        <v>0</v>
      </c>
      <c r="K218" s="594">
        <v>0</v>
      </c>
      <c r="L218" s="594">
        <v>0</v>
      </c>
      <c r="M218" s="594">
        <v>2601</v>
      </c>
      <c r="N218" s="594">
        <v>0</v>
      </c>
      <c r="O218" s="594">
        <v>0</v>
      </c>
      <c r="P218" s="594">
        <v>0</v>
      </c>
      <c r="Q218" s="274"/>
    </row>
    <row r="219" spans="1:17" s="249" customFormat="1" ht="36" customHeight="1">
      <c r="A219" s="635"/>
      <c r="B219" s="757"/>
      <c r="C219" s="332" t="s">
        <v>213</v>
      </c>
      <c r="D219" s="595">
        <v>10404</v>
      </c>
      <c r="E219" s="582">
        <v>0</v>
      </c>
      <c r="F219" s="582">
        <v>0</v>
      </c>
      <c r="G219" s="582">
        <v>0</v>
      </c>
      <c r="H219" s="582">
        <v>0</v>
      </c>
      <c r="I219" s="582">
        <v>7803</v>
      </c>
      <c r="J219" s="582">
        <v>0</v>
      </c>
      <c r="K219" s="582">
        <v>0</v>
      </c>
      <c r="L219" s="582">
        <v>0</v>
      </c>
      <c r="M219" s="582">
        <v>2601</v>
      </c>
      <c r="N219" s="582">
        <v>0</v>
      </c>
      <c r="O219" s="582">
        <v>0</v>
      </c>
      <c r="P219" s="582">
        <v>0</v>
      </c>
      <c r="Q219" s="274"/>
    </row>
    <row r="220" spans="1:17" s="249" customFormat="1" ht="34.5" customHeight="1">
      <c r="A220" s="635"/>
      <c r="B220" s="757"/>
      <c r="C220" s="333" t="s">
        <v>133</v>
      </c>
      <c r="D220" s="671">
        <v>10404</v>
      </c>
      <c r="E220" s="594">
        <v>0</v>
      </c>
      <c r="F220" s="594">
        <v>0</v>
      </c>
      <c r="G220" s="594">
        <v>0</v>
      </c>
      <c r="H220" s="594">
        <v>0</v>
      </c>
      <c r="I220" s="594">
        <v>7803</v>
      </c>
      <c r="J220" s="594">
        <v>0</v>
      </c>
      <c r="K220" s="594">
        <v>0</v>
      </c>
      <c r="L220" s="594">
        <v>0</v>
      </c>
      <c r="M220" s="594">
        <v>2601</v>
      </c>
      <c r="N220" s="594">
        <v>0</v>
      </c>
      <c r="O220" s="594">
        <v>0</v>
      </c>
      <c r="P220" s="594">
        <v>0</v>
      </c>
      <c r="Q220" s="274"/>
    </row>
    <row r="221" spans="1:17" s="249" customFormat="1" ht="32.25" customHeight="1">
      <c r="A221" s="635"/>
      <c r="B221" s="757"/>
      <c r="C221" s="322" t="s">
        <v>233</v>
      </c>
      <c r="D221" s="595">
        <v>5202</v>
      </c>
      <c r="E221" s="582">
        <v>0</v>
      </c>
      <c r="F221" s="582">
        <v>0</v>
      </c>
      <c r="G221" s="582">
        <v>0</v>
      </c>
      <c r="H221" s="582">
        <v>0</v>
      </c>
      <c r="I221" s="582">
        <v>3902</v>
      </c>
      <c r="J221" s="582">
        <v>0</v>
      </c>
      <c r="K221" s="582">
        <v>0</v>
      </c>
      <c r="L221" s="582">
        <v>0</v>
      </c>
      <c r="M221" s="582">
        <v>1300</v>
      </c>
      <c r="N221" s="582">
        <v>0</v>
      </c>
      <c r="O221" s="582">
        <v>0</v>
      </c>
      <c r="P221" s="598">
        <v>0</v>
      </c>
      <c r="Q221" s="274"/>
    </row>
    <row r="222" spans="1:17" s="249" customFormat="1" ht="34.5" customHeight="1">
      <c r="A222" s="635"/>
      <c r="B222" s="757"/>
      <c r="C222" s="333" t="s">
        <v>133</v>
      </c>
      <c r="D222" s="671">
        <v>5202</v>
      </c>
      <c r="E222" s="594">
        <v>0</v>
      </c>
      <c r="F222" s="594">
        <v>0</v>
      </c>
      <c r="G222" s="594">
        <v>0</v>
      </c>
      <c r="H222" s="594">
        <v>0</v>
      </c>
      <c r="I222" s="594">
        <v>3902</v>
      </c>
      <c r="J222" s="594">
        <v>0</v>
      </c>
      <c r="K222" s="594">
        <v>0</v>
      </c>
      <c r="L222" s="594">
        <v>0</v>
      </c>
      <c r="M222" s="594">
        <v>1300</v>
      </c>
      <c r="N222" s="594">
        <v>0</v>
      </c>
      <c r="O222" s="594">
        <v>0</v>
      </c>
      <c r="P222" s="599">
        <v>0</v>
      </c>
      <c r="Q222" s="274"/>
    </row>
    <row r="223" spans="1:17" s="249" customFormat="1" ht="38.25" customHeight="1">
      <c r="A223" s="635"/>
      <c r="B223" s="757"/>
      <c r="C223" s="332" t="s">
        <v>210</v>
      </c>
      <c r="D223" s="595">
        <v>19074</v>
      </c>
      <c r="E223" s="582">
        <v>0</v>
      </c>
      <c r="F223" s="582">
        <v>0</v>
      </c>
      <c r="G223" s="582">
        <v>0</v>
      </c>
      <c r="H223" s="582">
        <v>0</v>
      </c>
      <c r="I223" s="582">
        <v>14306</v>
      </c>
      <c r="J223" s="582">
        <v>0</v>
      </c>
      <c r="K223" s="582">
        <v>0</v>
      </c>
      <c r="L223" s="582">
        <v>0</v>
      </c>
      <c r="M223" s="582">
        <v>4768</v>
      </c>
      <c r="N223" s="582">
        <v>0</v>
      </c>
      <c r="O223" s="582">
        <v>0</v>
      </c>
      <c r="P223" s="598">
        <v>0</v>
      </c>
      <c r="Q223" s="274"/>
    </row>
    <row r="224" spans="1:17" s="249" customFormat="1" ht="34.5" customHeight="1">
      <c r="A224" s="635"/>
      <c r="B224" s="757"/>
      <c r="C224" s="333" t="s">
        <v>133</v>
      </c>
      <c r="D224" s="669">
        <f>SUM(D223)</f>
        <v>19074</v>
      </c>
      <c r="E224" s="669">
        <f aca="true" t="shared" si="66" ref="E224:P224">SUM(E223)</f>
        <v>0</v>
      </c>
      <c r="F224" s="669">
        <f t="shared" si="66"/>
        <v>0</v>
      </c>
      <c r="G224" s="669">
        <f t="shared" si="66"/>
        <v>0</v>
      </c>
      <c r="H224" s="669">
        <f t="shared" si="66"/>
        <v>0</v>
      </c>
      <c r="I224" s="669">
        <f t="shared" si="66"/>
        <v>14306</v>
      </c>
      <c r="J224" s="669">
        <f t="shared" si="66"/>
        <v>0</v>
      </c>
      <c r="K224" s="669">
        <f t="shared" si="66"/>
        <v>0</v>
      </c>
      <c r="L224" s="669">
        <f t="shared" si="66"/>
        <v>0</v>
      </c>
      <c r="M224" s="669">
        <f t="shared" si="66"/>
        <v>4768</v>
      </c>
      <c r="N224" s="669">
        <f t="shared" si="66"/>
        <v>0</v>
      </c>
      <c r="O224" s="669">
        <f t="shared" si="66"/>
        <v>0</v>
      </c>
      <c r="P224" s="670">
        <f t="shared" si="66"/>
        <v>0</v>
      </c>
      <c r="Q224" s="274"/>
    </row>
    <row r="225" spans="1:17" s="249" customFormat="1" ht="33" customHeight="1">
      <c r="A225" s="635"/>
      <c r="B225" s="757"/>
      <c r="C225" s="335" t="s">
        <v>208</v>
      </c>
      <c r="D225" s="595">
        <v>25005</v>
      </c>
      <c r="E225" s="585">
        <v>10514</v>
      </c>
      <c r="F225" s="585">
        <v>46</v>
      </c>
      <c r="G225" s="585">
        <v>0</v>
      </c>
      <c r="H225" s="585">
        <v>0</v>
      </c>
      <c r="I225" s="585">
        <v>9852</v>
      </c>
      <c r="J225" s="585">
        <v>500</v>
      </c>
      <c r="K225" s="585">
        <v>842</v>
      </c>
      <c r="L225" s="585">
        <v>0</v>
      </c>
      <c r="M225" s="585">
        <v>3251</v>
      </c>
      <c r="N225" s="585">
        <v>0</v>
      </c>
      <c r="O225" s="585">
        <v>0</v>
      </c>
      <c r="P225" s="587">
        <v>0</v>
      </c>
      <c r="Q225" s="274"/>
    </row>
    <row r="226" spans="1:17" s="249" customFormat="1" ht="33.75" customHeight="1">
      <c r="A226" s="635"/>
      <c r="B226" s="757"/>
      <c r="C226" s="333" t="s">
        <v>113</v>
      </c>
      <c r="D226" s="671">
        <v>25005</v>
      </c>
      <c r="E226" s="582">
        <v>10514</v>
      </c>
      <c r="F226" s="582">
        <v>46</v>
      </c>
      <c r="G226" s="582">
        <v>0</v>
      </c>
      <c r="H226" s="582">
        <v>0</v>
      </c>
      <c r="I226" s="582">
        <v>9852</v>
      </c>
      <c r="J226" s="582">
        <v>500</v>
      </c>
      <c r="K226" s="582">
        <v>842</v>
      </c>
      <c r="L226" s="582">
        <v>0</v>
      </c>
      <c r="M226" s="582">
        <v>3251</v>
      </c>
      <c r="N226" s="582">
        <v>0</v>
      </c>
      <c r="O226" s="582">
        <v>0</v>
      </c>
      <c r="P226" s="598">
        <v>0</v>
      </c>
      <c r="Q226" s="274"/>
    </row>
    <row r="227" spans="1:17" s="249" customFormat="1" ht="35.25" customHeight="1">
      <c r="A227" s="637"/>
      <c r="B227" s="758"/>
      <c r="C227" s="324" t="s">
        <v>115</v>
      </c>
      <c r="D227" s="600">
        <v>139</v>
      </c>
      <c r="E227" s="594">
        <v>0</v>
      </c>
      <c r="F227" s="594">
        <v>0</v>
      </c>
      <c r="G227" s="594">
        <v>0</v>
      </c>
      <c r="H227" s="594">
        <v>0</v>
      </c>
      <c r="I227" s="594">
        <v>0</v>
      </c>
      <c r="J227" s="594">
        <v>0</v>
      </c>
      <c r="K227" s="594">
        <v>0</v>
      </c>
      <c r="L227" s="594">
        <v>139</v>
      </c>
      <c r="M227" s="594">
        <v>0</v>
      </c>
      <c r="N227" s="594">
        <v>0</v>
      </c>
      <c r="O227" s="594">
        <v>0</v>
      </c>
      <c r="P227" s="599">
        <v>0</v>
      </c>
      <c r="Q227" s="274"/>
    </row>
    <row r="228" spans="1:17" s="263" customFormat="1" ht="49.5" customHeight="1">
      <c r="A228" s="641" t="s">
        <v>0</v>
      </c>
      <c r="B228" s="642" t="s">
        <v>1</v>
      </c>
      <c r="C228" s="643" t="s">
        <v>87</v>
      </c>
      <c r="D228" s="642" t="s">
        <v>2</v>
      </c>
      <c r="E228" s="641" t="s">
        <v>42</v>
      </c>
      <c r="F228" s="642" t="s">
        <v>43</v>
      </c>
      <c r="G228" s="642" t="s">
        <v>44</v>
      </c>
      <c r="H228" s="642" t="s">
        <v>45</v>
      </c>
      <c r="I228" s="642" t="s">
        <v>46</v>
      </c>
      <c r="J228" s="642" t="s">
        <v>47</v>
      </c>
      <c r="K228" s="642" t="s">
        <v>48</v>
      </c>
      <c r="L228" s="642" t="s">
        <v>49</v>
      </c>
      <c r="M228" s="642" t="s">
        <v>50</v>
      </c>
      <c r="N228" s="642" t="s">
        <v>51</v>
      </c>
      <c r="O228" s="642" t="s">
        <v>52</v>
      </c>
      <c r="P228" s="642" t="s">
        <v>53</v>
      </c>
      <c r="Q228" s="37"/>
    </row>
    <row r="229" spans="1:17" s="251" customFormat="1" ht="38.25" customHeight="1">
      <c r="A229" s="635"/>
      <c r="B229" s="638"/>
      <c r="C229" s="334" t="s">
        <v>215</v>
      </c>
      <c r="D229" s="597">
        <v>19941</v>
      </c>
      <c r="E229" s="582">
        <v>0</v>
      </c>
      <c r="F229" s="582">
        <v>0</v>
      </c>
      <c r="G229" s="582">
        <v>0</v>
      </c>
      <c r="H229" s="582">
        <v>0</v>
      </c>
      <c r="I229" s="582">
        <v>14956</v>
      </c>
      <c r="J229" s="582">
        <v>0</v>
      </c>
      <c r="K229" s="582">
        <v>0</v>
      </c>
      <c r="L229" s="582">
        <v>0</v>
      </c>
      <c r="M229" s="582">
        <v>4985</v>
      </c>
      <c r="N229" s="582">
        <v>0</v>
      </c>
      <c r="O229" s="582">
        <v>0</v>
      </c>
      <c r="P229" s="582">
        <v>0</v>
      </c>
      <c r="Q229" s="277"/>
    </row>
    <row r="230" spans="1:17" s="249" customFormat="1" ht="38.25" customHeight="1">
      <c r="A230" s="635"/>
      <c r="B230" s="638"/>
      <c r="C230" s="418" t="s">
        <v>133</v>
      </c>
      <c r="D230" s="671">
        <v>19941</v>
      </c>
      <c r="E230" s="594">
        <v>0</v>
      </c>
      <c r="F230" s="594">
        <v>0</v>
      </c>
      <c r="G230" s="594">
        <v>0</v>
      </c>
      <c r="H230" s="594">
        <v>0</v>
      </c>
      <c r="I230" s="594">
        <v>14956</v>
      </c>
      <c r="J230" s="594">
        <v>0</v>
      </c>
      <c r="K230" s="594">
        <v>0</v>
      </c>
      <c r="L230" s="594">
        <v>0</v>
      </c>
      <c r="M230" s="594">
        <v>4985</v>
      </c>
      <c r="N230" s="594">
        <v>0</v>
      </c>
      <c r="O230" s="594">
        <v>0</v>
      </c>
      <c r="P230" s="594">
        <v>0</v>
      </c>
      <c r="Q230" s="274"/>
    </row>
    <row r="231" spans="1:17" s="249" customFormat="1" ht="38.25" customHeight="1">
      <c r="A231" s="635"/>
      <c r="B231" s="638"/>
      <c r="C231" s="337" t="s">
        <v>216</v>
      </c>
      <c r="D231" s="453">
        <v>25991</v>
      </c>
      <c r="E231" s="582">
        <v>0</v>
      </c>
      <c r="F231" s="582">
        <v>0</v>
      </c>
      <c r="G231" s="582">
        <v>0</v>
      </c>
      <c r="H231" s="582">
        <v>0</v>
      </c>
      <c r="I231" s="582">
        <v>18207</v>
      </c>
      <c r="J231" s="582">
        <v>1000</v>
      </c>
      <c r="K231" s="582">
        <v>715</v>
      </c>
      <c r="L231" s="582">
        <v>0</v>
      </c>
      <c r="M231" s="582">
        <v>6069</v>
      </c>
      <c r="N231" s="582">
        <v>0</v>
      </c>
      <c r="O231" s="582">
        <v>0</v>
      </c>
      <c r="P231" s="582">
        <v>0</v>
      </c>
      <c r="Q231" s="274"/>
    </row>
    <row r="232" spans="1:17" s="249" customFormat="1" ht="34.5" customHeight="1">
      <c r="A232" s="635"/>
      <c r="B232" s="638"/>
      <c r="C232" s="327" t="s">
        <v>133</v>
      </c>
      <c r="D232" s="669">
        <f>SUM(D231)</f>
        <v>25991</v>
      </c>
      <c r="E232" s="669">
        <f aca="true" t="shared" si="67" ref="E232:P232">SUM(E231)</f>
        <v>0</v>
      </c>
      <c r="F232" s="669">
        <f t="shared" si="67"/>
        <v>0</v>
      </c>
      <c r="G232" s="669">
        <f t="shared" si="67"/>
        <v>0</v>
      </c>
      <c r="H232" s="669">
        <f t="shared" si="67"/>
        <v>0</v>
      </c>
      <c r="I232" s="669">
        <f t="shared" si="67"/>
        <v>18207</v>
      </c>
      <c r="J232" s="669">
        <f t="shared" si="67"/>
        <v>1000</v>
      </c>
      <c r="K232" s="669">
        <f t="shared" si="67"/>
        <v>715</v>
      </c>
      <c r="L232" s="669">
        <f t="shared" si="67"/>
        <v>0</v>
      </c>
      <c r="M232" s="669">
        <f t="shared" si="67"/>
        <v>6069</v>
      </c>
      <c r="N232" s="669">
        <f t="shared" si="67"/>
        <v>0</v>
      </c>
      <c r="O232" s="669">
        <f t="shared" si="67"/>
        <v>0</v>
      </c>
      <c r="P232" s="670">
        <f t="shared" si="67"/>
        <v>0</v>
      </c>
      <c r="Q232" s="274"/>
    </row>
    <row r="233" spans="1:17" s="249" customFormat="1" ht="34.5" customHeight="1">
      <c r="A233" s="635"/>
      <c r="B233" s="638"/>
      <c r="C233" s="328" t="s">
        <v>115</v>
      </c>
      <c r="D233" s="596">
        <v>1715</v>
      </c>
      <c r="E233" s="596">
        <v>0</v>
      </c>
      <c r="F233" s="596">
        <v>0</v>
      </c>
      <c r="G233" s="596">
        <v>0</v>
      </c>
      <c r="H233" s="596">
        <v>0</v>
      </c>
      <c r="I233" s="596">
        <v>0</v>
      </c>
      <c r="J233" s="596">
        <v>0</v>
      </c>
      <c r="K233" s="596">
        <v>0</v>
      </c>
      <c r="L233" s="596">
        <v>0</v>
      </c>
      <c r="M233" s="596">
        <v>0</v>
      </c>
      <c r="N233" s="596">
        <v>0</v>
      </c>
      <c r="O233" s="596">
        <v>1715</v>
      </c>
      <c r="P233" s="654">
        <v>0</v>
      </c>
      <c r="Q233" s="274"/>
    </row>
    <row r="234" spans="1:17" s="249" customFormat="1" ht="30.75" customHeight="1">
      <c r="A234" s="635"/>
      <c r="B234" s="638"/>
      <c r="C234" s="333" t="s">
        <v>217</v>
      </c>
      <c r="D234" s="595">
        <v>16473</v>
      </c>
      <c r="E234" s="585">
        <v>0</v>
      </c>
      <c r="F234" s="585">
        <v>0</v>
      </c>
      <c r="G234" s="585">
        <v>0</v>
      </c>
      <c r="H234" s="585">
        <v>0</v>
      </c>
      <c r="I234" s="585">
        <v>12355</v>
      </c>
      <c r="J234" s="585">
        <v>0</v>
      </c>
      <c r="K234" s="585">
        <v>0</v>
      </c>
      <c r="L234" s="585">
        <v>0</v>
      </c>
      <c r="M234" s="585">
        <v>4118</v>
      </c>
      <c r="N234" s="585">
        <v>0</v>
      </c>
      <c r="O234" s="585">
        <v>0</v>
      </c>
      <c r="P234" s="585">
        <v>0</v>
      </c>
      <c r="Q234" s="274"/>
    </row>
    <row r="235" spans="1:17" s="249" customFormat="1" ht="32.25" customHeight="1">
      <c r="A235" s="635"/>
      <c r="B235" s="638"/>
      <c r="C235" s="333" t="s">
        <v>133</v>
      </c>
      <c r="D235" s="671">
        <v>16473</v>
      </c>
      <c r="E235" s="594">
        <v>0</v>
      </c>
      <c r="F235" s="594">
        <v>0</v>
      </c>
      <c r="G235" s="594">
        <v>0</v>
      </c>
      <c r="H235" s="594">
        <v>0</v>
      </c>
      <c r="I235" s="594">
        <v>12355</v>
      </c>
      <c r="J235" s="594">
        <v>0</v>
      </c>
      <c r="K235" s="594">
        <v>0</v>
      </c>
      <c r="L235" s="594">
        <v>0</v>
      </c>
      <c r="M235" s="594">
        <v>4118</v>
      </c>
      <c r="N235" s="594">
        <v>0</v>
      </c>
      <c r="O235" s="594">
        <v>0</v>
      </c>
      <c r="P235" s="594">
        <v>0</v>
      </c>
      <c r="Q235" s="274"/>
    </row>
    <row r="236" spans="1:17" s="249" customFormat="1" ht="38.25" customHeight="1">
      <c r="A236" s="635"/>
      <c r="B236" s="638"/>
      <c r="C236" s="340" t="s">
        <v>218</v>
      </c>
      <c r="D236" s="595">
        <v>5202</v>
      </c>
      <c r="E236" s="582">
        <v>0</v>
      </c>
      <c r="F236" s="582">
        <v>0</v>
      </c>
      <c r="G236" s="582">
        <v>0</v>
      </c>
      <c r="H236" s="582">
        <v>0</v>
      </c>
      <c r="I236" s="582">
        <v>3901</v>
      </c>
      <c r="J236" s="582">
        <v>0</v>
      </c>
      <c r="K236" s="582">
        <v>0</v>
      </c>
      <c r="L236" s="582">
        <v>0</v>
      </c>
      <c r="M236" s="582">
        <v>1301</v>
      </c>
      <c r="N236" s="582">
        <v>0</v>
      </c>
      <c r="O236" s="582">
        <v>0</v>
      </c>
      <c r="P236" s="582">
        <v>0</v>
      </c>
      <c r="Q236" s="274"/>
    </row>
    <row r="237" spans="1:17" s="249" customFormat="1" ht="38.25" customHeight="1">
      <c r="A237" s="637"/>
      <c r="B237" s="639"/>
      <c r="C237" s="418" t="s">
        <v>133</v>
      </c>
      <c r="D237" s="656">
        <v>5202</v>
      </c>
      <c r="E237" s="594">
        <v>0</v>
      </c>
      <c r="F237" s="594">
        <v>0</v>
      </c>
      <c r="G237" s="594">
        <v>0</v>
      </c>
      <c r="H237" s="594">
        <v>0</v>
      </c>
      <c r="I237" s="594">
        <v>3901</v>
      </c>
      <c r="J237" s="594">
        <v>0</v>
      </c>
      <c r="K237" s="594">
        <v>0</v>
      </c>
      <c r="L237" s="594">
        <v>0</v>
      </c>
      <c r="M237" s="594">
        <v>1301</v>
      </c>
      <c r="N237" s="594">
        <v>0</v>
      </c>
      <c r="O237" s="594">
        <v>0</v>
      </c>
      <c r="P237" s="594">
        <v>0</v>
      </c>
      <c r="Q237" s="274"/>
    </row>
    <row r="238" spans="1:17" s="248" customFormat="1" ht="35.25" customHeight="1">
      <c r="A238" s="750">
        <v>851</v>
      </c>
      <c r="B238" s="343"/>
      <c r="C238" s="318" t="s">
        <v>29</v>
      </c>
      <c r="D238" s="387">
        <f aca="true" t="shared" si="68" ref="D238:P238">SUM(D239,D243,D247,D251)</f>
        <v>987351</v>
      </c>
      <c r="E238" s="387">
        <f t="shared" si="68"/>
        <v>76446</v>
      </c>
      <c r="F238" s="387">
        <f t="shared" si="68"/>
        <v>76322</v>
      </c>
      <c r="G238" s="387">
        <f t="shared" si="68"/>
        <v>78023</v>
      </c>
      <c r="H238" s="387">
        <f t="shared" si="68"/>
        <v>86413</v>
      </c>
      <c r="I238" s="387">
        <f t="shared" si="68"/>
        <v>87980</v>
      </c>
      <c r="J238" s="387">
        <f t="shared" si="68"/>
        <v>234877</v>
      </c>
      <c r="K238" s="387">
        <f t="shared" si="68"/>
        <v>123845</v>
      </c>
      <c r="L238" s="387">
        <f t="shared" si="68"/>
        <v>120496</v>
      </c>
      <c r="M238" s="387">
        <f t="shared" si="68"/>
        <v>83389</v>
      </c>
      <c r="N238" s="387">
        <f t="shared" si="68"/>
        <v>7582</v>
      </c>
      <c r="O238" s="387">
        <f t="shared" si="68"/>
        <v>6235</v>
      </c>
      <c r="P238" s="387">
        <f t="shared" si="68"/>
        <v>5743</v>
      </c>
      <c r="Q238" s="273"/>
    </row>
    <row r="239" spans="1:17" s="248" customFormat="1" ht="33" customHeight="1">
      <c r="A239" s="751"/>
      <c r="B239" s="759">
        <v>85121</v>
      </c>
      <c r="C239" s="388" t="s">
        <v>199</v>
      </c>
      <c r="D239" s="392">
        <v>10000</v>
      </c>
      <c r="E239" s="458">
        <v>0</v>
      </c>
      <c r="F239" s="458">
        <v>0</v>
      </c>
      <c r="G239" s="458">
        <v>0</v>
      </c>
      <c r="H239" s="458">
        <v>0</v>
      </c>
      <c r="I239" s="458">
        <v>10000</v>
      </c>
      <c r="J239" s="458">
        <v>0</v>
      </c>
      <c r="K239" s="458">
        <v>0</v>
      </c>
      <c r="L239" s="458">
        <v>0</v>
      </c>
      <c r="M239" s="458">
        <v>0</v>
      </c>
      <c r="N239" s="458">
        <v>0</v>
      </c>
      <c r="O239" s="458">
        <v>0</v>
      </c>
      <c r="P239" s="458">
        <v>0</v>
      </c>
      <c r="Q239" s="273"/>
    </row>
    <row r="240" spans="1:17" s="248" customFormat="1" ht="30" customHeight="1">
      <c r="A240" s="751"/>
      <c r="B240" s="760"/>
      <c r="C240" s="303" t="s">
        <v>92</v>
      </c>
      <c r="D240" s="601">
        <v>10000</v>
      </c>
      <c r="E240" s="602">
        <v>0</v>
      </c>
      <c r="F240" s="602">
        <v>0</v>
      </c>
      <c r="G240" s="602">
        <v>0</v>
      </c>
      <c r="H240" s="602">
        <v>0</v>
      </c>
      <c r="I240" s="602">
        <v>10000</v>
      </c>
      <c r="J240" s="602">
        <v>0</v>
      </c>
      <c r="K240" s="602">
        <v>0</v>
      </c>
      <c r="L240" s="602">
        <v>0</v>
      </c>
      <c r="M240" s="602">
        <v>0</v>
      </c>
      <c r="N240" s="602">
        <v>0</v>
      </c>
      <c r="O240" s="602">
        <v>0</v>
      </c>
      <c r="P240" s="602">
        <v>0</v>
      </c>
      <c r="Q240" s="273"/>
    </row>
    <row r="241" spans="1:17" s="248" customFormat="1" ht="29.25" customHeight="1">
      <c r="A241" s="751"/>
      <c r="B241" s="760"/>
      <c r="C241" s="393" t="s">
        <v>235</v>
      </c>
      <c r="D241" s="672">
        <v>10000</v>
      </c>
      <c r="E241" s="673">
        <v>0</v>
      </c>
      <c r="F241" s="673">
        <v>0</v>
      </c>
      <c r="G241" s="673">
        <v>0</v>
      </c>
      <c r="H241" s="673">
        <v>0</v>
      </c>
      <c r="I241" s="673">
        <v>10000</v>
      </c>
      <c r="J241" s="673">
        <v>0</v>
      </c>
      <c r="K241" s="673">
        <v>0</v>
      </c>
      <c r="L241" s="673">
        <v>0</v>
      </c>
      <c r="M241" s="673">
        <v>0</v>
      </c>
      <c r="N241" s="673">
        <v>0</v>
      </c>
      <c r="O241" s="673">
        <v>0</v>
      </c>
      <c r="P241" s="673">
        <v>0</v>
      </c>
      <c r="Q241" s="273"/>
    </row>
    <row r="242" spans="1:17" s="248" customFormat="1" ht="27.75" customHeight="1">
      <c r="A242" s="751"/>
      <c r="B242" s="761"/>
      <c r="C242" s="328" t="s">
        <v>130</v>
      </c>
      <c r="D242" s="603">
        <v>10000</v>
      </c>
      <c r="E242" s="604">
        <v>0</v>
      </c>
      <c r="F242" s="604">
        <v>0</v>
      </c>
      <c r="G242" s="604">
        <v>0</v>
      </c>
      <c r="H242" s="604">
        <v>0</v>
      </c>
      <c r="I242" s="604">
        <v>10000</v>
      </c>
      <c r="J242" s="604">
        <v>0</v>
      </c>
      <c r="K242" s="604">
        <v>0</v>
      </c>
      <c r="L242" s="604">
        <v>0</v>
      </c>
      <c r="M242" s="604">
        <v>0</v>
      </c>
      <c r="N242" s="604">
        <v>0</v>
      </c>
      <c r="O242" s="604">
        <v>0</v>
      </c>
      <c r="P242" s="604">
        <v>0</v>
      </c>
      <c r="Q242" s="273"/>
    </row>
    <row r="243" spans="1:17" s="249" customFormat="1" ht="33" customHeight="1">
      <c r="A243" s="751"/>
      <c r="B243" s="768">
        <v>85149</v>
      </c>
      <c r="C243" s="305" t="s">
        <v>78</v>
      </c>
      <c r="D243" s="389">
        <f>SUM(D244)</f>
        <v>37000</v>
      </c>
      <c r="E243" s="394">
        <f aca="true" t="shared" si="69" ref="E243:P243">SUM(E244)</f>
        <v>106</v>
      </c>
      <c r="F243" s="394">
        <f t="shared" si="69"/>
        <v>0</v>
      </c>
      <c r="G243" s="394">
        <f t="shared" si="69"/>
        <v>0</v>
      </c>
      <c r="H243" s="394">
        <f t="shared" si="69"/>
        <v>9104</v>
      </c>
      <c r="I243" s="394">
        <f t="shared" si="69"/>
        <v>666</v>
      </c>
      <c r="J243" s="394">
        <f t="shared" si="69"/>
        <v>3732</v>
      </c>
      <c r="K243" s="394">
        <f t="shared" si="69"/>
        <v>4777</v>
      </c>
      <c r="L243" s="394">
        <f t="shared" si="69"/>
        <v>4877</v>
      </c>
      <c r="M243" s="394">
        <f t="shared" si="69"/>
        <v>4878</v>
      </c>
      <c r="N243" s="394">
        <f t="shared" si="69"/>
        <v>4502</v>
      </c>
      <c r="O243" s="394">
        <f t="shared" si="69"/>
        <v>3155</v>
      </c>
      <c r="P243" s="394">
        <f t="shared" si="69"/>
        <v>1203</v>
      </c>
      <c r="Q243" s="274"/>
    </row>
    <row r="244" spans="1:17" s="249" customFormat="1" ht="36" customHeight="1">
      <c r="A244" s="751"/>
      <c r="B244" s="771"/>
      <c r="C244" s="303" t="s">
        <v>92</v>
      </c>
      <c r="D244" s="390">
        <v>37000</v>
      </c>
      <c r="E244" s="518">
        <f>SUM(E245)</f>
        <v>106</v>
      </c>
      <c r="F244" s="518">
        <f>SUM(F245)</f>
        <v>0</v>
      </c>
      <c r="G244" s="518">
        <f>SUM(G245)</f>
        <v>0</v>
      </c>
      <c r="H244" s="518">
        <v>9104</v>
      </c>
      <c r="I244" s="518">
        <v>666</v>
      </c>
      <c r="J244" s="518">
        <v>3732</v>
      </c>
      <c r="K244" s="518">
        <v>4777</v>
      </c>
      <c r="L244" s="518">
        <v>4877</v>
      </c>
      <c r="M244" s="518">
        <v>4878</v>
      </c>
      <c r="N244" s="518">
        <v>4502</v>
      </c>
      <c r="O244" s="518">
        <v>3155</v>
      </c>
      <c r="P244" s="518">
        <v>1203</v>
      </c>
      <c r="Q244" s="274"/>
    </row>
    <row r="245" spans="1:17" s="249" customFormat="1" ht="35.25" customHeight="1">
      <c r="A245" s="751"/>
      <c r="B245" s="771"/>
      <c r="C245" s="319" t="s">
        <v>148</v>
      </c>
      <c r="D245" s="507">
        <f>SUM(D244)</f>
        <v>37000</v>
      </c>
      <c r="E245" s="507">
        <v>106</v>
      </c>
      <c r="F245" s="507">
        <v>0</v>
      </c>
      <c r="G245" s="507">
        <v>0</v>
      </c>
      <c r="H245" s="507">
        <f aca="true" t="shared" si="70" ref="H245:P245">SUM(H244)</f>
        <v>9104</v>
      </c>
      <c r="I245" s="507">
        <f t="shared" si="70"/>
        <v>666</v>
      </c>
      <c r="J245" s="507">
        <f t="shared" si="70"/>
        <v>3732</v>
      </c>
      <c r="K245" s="507">
        <f t="shared" si="70"/>
        <v>4777</v>
      </c>
      <c r="L245" s="507">
        <f t="shared" si="70"/>
        <v>4877</v>
      </c>
      <c r="M245" s="507">
        <f t="shared" si="70"/>
        <v>4878</v>
      </c>
      <c r="N245" s="507">
        <f t="shared" si="70"/>
        <v>4502</v>
      </c>
      <c r="O245" s="507">
        <f t="shared" si="70"/>
        <v>3155</v>
      </c>
      <c r="P245" s="507">
        <f t="shared" si="70"/>
        <v>1203</v>
      </c>
      <c r="Q245" s="274"/>
    </row>
    <row r="246" spans="1:17" s="249" customFormat="1" ht="39" customHeight="1">
      <c r="A246" s="751"/>
      <c r="B246" s="771"/>
      <c r="C246" s="324" t="s">
        <v>115</v>
      </c>
      <c r="D246" s="605">
        <v>10136</v>
      </c>
      <c r="E246" s="535">
        <v>106</v>
      </c>
      <c r="F246" s="535">
        <v>0</v>
      </c>
      <c r="G246" s="535">
        <v>0</v>
      </c>
      <c r="H246" s="535">
        <v>0</v>
      </c>
      <c r="I246" s="535">
        <v>0</v>
      </c>
      <c r="J246" s="535">
        <v>1136</v>
      </c>
      <c r="K246" s="535">
        <v>2277</v>
      </c>
      <c r="L246" s="535">
        <v>2277</v>
      </c>
      <c r="M246" s="535">
        <v>2278</v>
      </c>
      <c r="N246" s="535">
        <v>1902</v>
      </c>
      <c r="O246" s="535">
        <v>160</v>
      </c>
      <c r="P246" s="535">
        <v>0</v>
      </c>
      <c r="Q246" s="274"/>
    </row>
    <row r="247" spans="1:17" s="249" customFormat="1" ht="32.25" customHeight="1">
      <c r="A247" s="751"/>
      <c r="B247" s="768">
        <v>85153</v>
      </c>
      <c r="C247" s="305" t="s">
        <v>79</v>
      </c>
      <c r="D247" s="389">
        <f>SUM(D248)</f>
        <v>13000</v>
      </c>
      <c r="E247" s="394">
        <f aca="true" t="shared" si="71" ref="E247:P247">SUM(E248)</f>
        <v>18</v>
      </c>
      <c r="F247" s="394">
        <f t="shared" si="71"/>
        <v>0</v>
      </c>
      <c r="G247" s="394">
        <f t="shared" si="71"/>
        <v>0</v>
      </c>
      <c r="H247" s="394">
        <f t="shared" si="71"/>
        <v>420</v>
      </c>
      <c r="I247" s="394">
        <f t="shared" si="71"/>
        <v>425</v>
      </c>
      <c r="J247" s="394">
        <f t="shared" si="71"/>
        <v>1620</v>
      </c>
      <c r="K247" s="394">
        <f t="shared" si="71"/>
        <v>3450</v>
      </c>
      <c r="L247" s="394">
        <f t="shared" si="71"/>
        <v>0</v>
      </c>
      <c r="M247" s="394">
        <f t="shared" si="71"/>
        <v>1373</v>
      </c>
      <c r="N247" s="394">
        <f t="shared" si="71"/>
        <v>2184</v>
      </c>
      <c r="O247" s="394">
        <f t="shared" si="71"/>
        <v>2184</v>
      </c>
      <c r="P247" s="394">
        <f t="shared" si="71"/>
        <v>1326</v>
      </c>
      <c r="Q247" s="274"/>
    </row>
    <row r="248" spans="1:17" s="249" customFormat="1" ht="31.5" customHeight="1">
      <c r="A248" s="751"/>
      <c r="B248" s="769"/>
      <c r="C248" s="303" t="s">
        <v>92</v>
      </c>
      <c r="D248" s="545">
        <v>13000</v>
      </c>
      <c r="E248" s="518">
        <v>18</v>
      </c>
      <c r="F248" s="519">
        <v>0</v>
      </c>
      <c r="G248" s="518">
        <v>0</v>
      </c>
      <c r="H248" s="519">
        <v>420</v>
      </c>
      <c r="I248" s="518">
        <v>425</v>
      </c>
      <c r="J248" s="519">
        <v>1620</v>
      </c>
      <c r="K248" s="518">
        <v>3450</v>
      </c>
      <c r="L248" s="519">
        <v>0</v>
      </c>
      <c r="M248" s="518">
        <v>1373</v>
      </c>
      <c r="N248" s="519">
        <v>2184</v>
      </c>
      <c r="O248" s="518">
        <v>2184</v>
      </c>
      <c r="P248" s="518">
        <v>1326</v>
      </c>
      <c r="Q248" s="274"/>
    </row>
    <row r="249" spans="1:17" s="249" customFormat="1" ht="33.75" customHeight="1">
      <c r="A249" s="751"/>
      <c r="B249" s="770"/>
      <c r="C249" s="319" t="s">
        <v>148</v>
      </c>
      <c r="D249" s="606">
        <f>SUM(D248)</f>
        <v>13000</v>
      </c>
      <c r="E249" s="507">
        <f aca="true" t="shared" si="72" ref="E249:P249">SUM(E248)</f>
        <v>18</v>
      </c>
      <c r="F249" s="507">
        <f t="shared" si="72"/>
        <v>0</v>
      </c>
      <c r="G249" s="507">
        <f t="shared" si="72"/>
        <v>0</v>
      </c>
      <c r="H249" s="507">
        <f t="shared" si="72"/>
        <v>420</v>
      </c>
      <c r="I249" s="507">
        <f t="shared" si="72"/>
        <v>425</v>
      </c>
      <c r="J249" s="507">
        <f t="shared" si="72"/>
        <v>1620</v>
      </c>
      <c r="K249" s="507">
        <f t="shared" si="72"/>
        <v>3450</v>
      </c>
      <c r="L249" s="507">
        <f t="shared" si="72"/>
        <v>0</v>
      </c>
      <c r="M249" s="507">
        <f t="shared" si="72"/>
        <v>1373</v>
      </c>
      <c r="N249" s="507">
        <f t="shared" si="72"/>
        <v>2184</v>
      </c>
      <c r="O249" s="507">
        <f t="shared" si="72"/>
        <v>2184</v>
      </c>
      <c r="P249" s="507">
        <f t="shared" si="72"/>
        <v>1326</v>
      </c>
      <c r="Q249" s="274"/>
    </row>
    <row r="250" spans="1:17" s="249" customFormat="1" ht="34.5" customHeight="1">
      <c r="A250" s="751"/>
      <c r="B250" s="770"/>
      <c r="C250" s="324" t="s">
        <v>115</v>
      </c>
      <c r="D250" s="592">
        <v>5898</v>
      </c>
      <c r="E250" s="535">
        <v>18</v>
      </c>
      <c r="F250" s="534">
        <v>0</v>
      </c>
      <c r="G250" s="535">
        <v>0</v>
      </c>
      <c r="H250" s="534">
        <v>0</v>
      </c>
      <c r="I250" s="535">
        <v>425</v>
      </c>
      <c r="J250" s="534">
        <v>720</v>
      </c>
      <c r="K250" s="535">
        <v>0</v>
      </c>
      <c r="L250" s="534">
        <v>0</v>
      </c>
      <c r="M250" s="535">
        <v>1183</v>
      </c>
      <c r="N250" s="534">
        <v>1184</v>
      </c>
      <c r="O250" s="535">
        <v>1184</v>
      </c>
      <c r="P250" s="535">
        <v>1184</v>
      </c>
      <c r="Q250" s="274"/>
    </row>
    <row r="251" spans="1:17" s="249" customFormat="1" ht="62.25" customHeight="1">
      <c r="A251" s="751"/>
      <c r="B251" s="756">
        <v>85156</v>
      </c>
      <c r="C251" s="344" t="s">
        <v>56</v>
      </c>
      <c r="D251" s="389">
        <f>SUM(D252,D256,D259,D262)</f>
        <v>927351</v>
      </c>
      <c r="E251" s="427">
        <f aca="true" t="shared" si="73" ref="E251:P251">SUM(E252,E256,E259,E262)</f>
        <v>76322</v>
      </c>
      <c r="F251" s="427">
        <f t="shared" si="73"/>
        <v>76322</v>
      </c>
      <c r="G251" s="427">
        <f t="shared" si="73"/>
        <v>78023</v>
      </c>
      <c r="H251" s="427">
        <f t="shared" si="73"/>
        <v>76889</v>
      </c>
      <c r="I251" s="427">
        <f t="shared" si="73"/>
        <v>76889</v>
      </c>
      <c r="J251" s="427">
        <f t="shared" si="73"/>
        <v>229525</v>
      </c>
      <c r="K251" s="427">
        <f t="shared" si="73"/>
        <v>115618</v>
      </c>
      <c r="L251" s="427">
        <f t="shared" si="73"/>
        <v>115619</v>
      </c>
      <c r="M251" s="427">
        <f t="shared" si="73"/>
        <v>77138</v>
      </c>
      <c r="N251" s="427">
        <f t="shared" si="73"/>
        <v>896</v>
      </c>
      <c r="O251" s="427">
        <f t="shared" si="73"/>
        <v>896</v>
      </c>
      <c r="P251" s="427">
        <f t="shared" si="73"/>
        <v>3214</v>
      </c>
      <c r="Q251" s="655"/>
    </row>
    <row r="252" spans="1:17" s="249" customFormat="1" ht="29.25" customHeight="1">
      <c r="A252" s="751"/>
      <c r="B252" s="757"/>
      <c r="C252" s="345" t="s">
        <v>134</v>
      </c>
      <c r="D252" s="595">
        <v>914900</v>
      </c>
      <c r="E252" s="575">
        <v>76242</v>
      </c>
      <c r="F252" s="575">
        <v>76242</v>
      </c>
      <c r="G252" s="575">
        <v>76242</v>
      </c>
      <c r="H252" s="575">
        <v>76242</v>
      </c>
      <c r="I252" s="575">
        <v>76242</v>
      </c>
      <c r="J252" s="575">
        <v>228722</v>
      </c>
      <c r="K252" s="575">
        <v>114363</v>
      </c>
      <c r="L252" s="575">
        <v>114363</v>
      </c>
      <c r="M252" s="575">
        <v>76242</v>
      </c>
      <c r="N252" s="575">
        <v>0</v>
      </c>
      <c r="O252" s="575">
        <v>0</v>
      </c>
      <c r="P252" s="576">
        <v>0</v>
      </c>
      <c r="Q252" s="274"/>
    </row>
    <row r="253" spans="1:17" s="249" customFormat="1" ht="30" customHeight="1">
      <c r="A253" s="751"/>
      <c r="B253" s="757"/>
      <c r="C253" s="337" t="s">
        <v>86</v>
      </c>
      <c r="D253" s="607">
        <f>SUM(D252)</f>
        <v>914900</v>
      </c>
      <c r="E253" s="607">
        <f aca="true" t="shared" si="74" ref="E253:P253">SUM(E252)</f>
        <v>76242</v>
      </c>
      <c r="F253" s="607">
        <f t="shared" si="74"/>
        <v>76242</v>
      </c>
      <c r="G253" s="607">
        <f t="shared" si="74"/>
        <v>76242</v>
      </c>
      <c r="H253" s="607">
        <f t="shared" si="74"/>
        <v>76242</v>
      </c>
      <c r="I253" s="607">
        <f t="shared" si="74"/>
        <v>76242</v>
      </c>
      <c r="J253" s="607">
        <f t="shared" si="74"/>
        <v>228722</v>
      </c>
      <c r="K253" s="607">
        <f t="shared" si="74"/>
        <v>114363</v>
      </c>
      <c r="L253" s="607">
        <f t="shared" si="74"/>
        <v>114363</v>
      </c>
      <c r="M253" s="607">
        <f t="shared" si="74"/>
        <v>76242</v>
      </c>
      <c r="N253" s="607">
        <f t="shared" si="74"/>
        <v>0</v>
      </c>
      <c r="O253" s="607">
        <f t="shared" si="74"/>
        <v>0</v>
      </c>
      <c r="P253" s="507">
        <f t="shared" si="74"/>
        <v>0</v>
      </c>
      <c r="Q253" s="274"/>
    </row>
    <row r="254" spans="1:17" s="249" customFormat="1" ht="37.5" customHeight="1">
      <c r="A254" s="752"/>
      <c r="B254" s="758"/>
      <c r="C254" s="346" t="s">
        <v>58</v>
      </c>
      <c r="D254" s="600">
        <v>914900</v>
      </c>
      <c r="E254" s="578">
        <v>76242</v>
      </c>
      <c r="F254" s="578">
        <v>76242</v>
      </c>
      <c r="G254" s="578">
        <v>76242</v>
      </c>
      <c r="H254" s="578">
        <v>76242</v>
      </c>
      <c r="I254" s="578">
        <v>76242</v>
      </c>
      <c r="J254" s="578">
        <v>228722</v>
      </c>
      <c r="K254" s="578">
        <v>114363</v>
      </c>
      <c r="L254" s="578">
        <v>114363</v>
      </c>
      <c r="M254" s="578">
        <v>76242</v>
      </c>
      <c r="N254" s="578">
        <v>0</v>
      </c>
      <c r="O254" s="578">
        <v>0</v>
      </c>
      <c r="P254" s="556">
        <v>0</v>
      </c>
      <c r="Q254" s="274"/>
    </row>
    <row r="255" spans="1:16" s="263" customFormat="1" ht="49.5" customHeight="1">
      <c r="A255" s="641" t="s">
        <v>0</v>
      </c>
      <c r="B255" s="642" t="s">
        <v>1</v>
      </c>
      <c r="C255" s="643" t="s">
        <v>87</v>
      </c>
      <c r="D255" s="642" t="s">
        <v>2</v>
      </c>
      <c r="E255" s="641" t="s">
        <v>42</v>
      </c>
      <c r="F255" s="642" t="s">
        <v>43</v>
      </c>
      <c r="G255" s="642" t="s">
        <v>44</v>
      </c>
      <c r="H255" s="642" t="s">
        <v>45</v>
      </c>
      <c r="I255" s="642" t="s">
        <v>46</v>
      </c>
      <c r="J255" s="642" t="s">
        <v>47</v>
      </c>
      <c r="K255" s="642" t="s">
        <v>48</v>
      </c>
      <c r="L255" s="642" t="s">
        <v>49</v>
      </c>
      <c r="M255" s="642" t="s">
        <v>50</v>
      </c>
      <c r="N255" s="642" t="s">
        <v>51</v>
      </c>
      <c r="O255" s="642" t="s">
        <v>52</v>
      </c>
      <c r="P255" s="642" t="s">
        <v>53</v>
      </c>
    </row>
    <row r="256" spans="1:17" s="249" customFormat="1" ht="35.25" customHeight="1">
      <c r="A256" s="635"/>
      <c r="B256" s="638"/>
      <c r="C256" s="326" t="s">
        <v>135</v>
      </c>
      <c r="D256" s="608">
        <v>1919</v>
      </c>
      <c r="E256" s="491">
        <v>80</v>
      </c>
      <c r="F256" s="491">
        <v>80</v>
      </c>
      <c r="G256" s="491">
        <v>80</v>
      </c>
      <c r="H256" s="491">
        <v>80</v>
      </c>
      <c r="I256" s="491">
        <v>80</v>
      </c>
      <c r="J256" s="491">
        <v>160</v>
      </c>
      <c r="K256" s="491">
        <v>679</v>
      </c>
      <c r="L256" s="491">
        <v>680</v>
      </c>
      <c r="M256" s="491">
        <v>0</v>
      </c>
      <c r="N256" s="491">
        <v>0</v>
      </c>
      <c r="O256" s="491">
        <v>0</v>
      </c>
      <c r="P256" s="491">
        <v>0</v>
      </c>
      <c r="Q256" s="274"/>
    </row>
    <row r="257" spans="1:17" s="249" customFormat="1" ht="33" customHeight="1">
      <c r="A257" s="635"/>
      <c r="B257" s="638"/>
      <c r="C257" s="327" t="s">
        <v>153</v>
      </c>
      <c r="D257" s="609">
        <f aca="true" t="shared" si="75" ref="D257:P257">SUM(D256)</f>
        <v>1919</v>
      </c>
      <c r="E257" s="528">
        <f t="shared" si="75"/>
        <v>80</v>
      </c>
      <c r="F257" s="528">
        <f t="shared" si="75"/>
        <v>80</v>
      </c>
      <c r="G257" s="528">
        <f t="shared" si="75"/>
        <v>80</v>
      </c>
      <c r="H257" s="528">
        <f t="shared" si="75"/>
        <v>80</v>
      </c>
      <c r="I257" s="528">
        <f t="shared" si="75"/>
        <v>80</v>
      </c>
      <c r="J257" s="528">
        <f t="shared" si="75"/>
        <v>160</v>
      </c>
      <c r="K257" s="528">
        <f t="shared" si="75"/>
        <v>679</v>
      </c>
      <c r="L257" s="528">
        <f t="shared" si="75"/>
        <v>680</v>
      </c>
      <c r="M257" s="528">
        <f t="shared" si="75"/>
        <v>0</v>
      </c>
      <c r="N257" s="528">
        <f t="shared" si="75"/>
        <v>0</v>
      </c>
      <c r="O257" s="528">
        <f t="shared" si="75"/>
        <v>0</v>
      </c>
      <c r="P257" s="528">
        <f t="shared" si="75"/>
        <v>0</v>
      </c>
      <c r="Q257" s="274"/>
    </row>
    <row r="258" spans="1:17" s="249" customFormat="1" ht="47.25" customHeight="1">
      <c r="A258" s="635"/>
      <c r="B258" s="638"/>
      <c r="C258" s="346" t="s">
        <v>58</v>
      </c>
      <c r="D258" s="561">
        <f>SUM(D257)</f>
        <v>1919</v>
      </c>
      <c r="E258" s="556">
        <f aca="true" t="shared" si="76" ref="E258:P258">SUM(E257)</f>
        <v>80</v>
      </c>
      <c r="F258" s="556">
        <f t="shared" si="76"/>
        <v>80</v>
      </c>
      <c r="G258" s="556">
        <f t="shared" si="76"/>
        <v>80</v>
      </c>
      <c r="H258" s="556">
        <f t="shared" si="76"/>
        <v>80</v>
      </c>
      <c r="I258" s="556">
        <f t="shared" si="76"/>
        <v>80</v>
      </c>
      <c r="J258" s="528">
        <f t="shared" si="76"/>
        <v>160</v>
      </c>
      <c r="K258" s="556">
        <f t="shared" si="76"/>
        <v>679</v>
      </c>
      <c r="L258" s="528">
        <f t="shared" si="76"/>
        <v>680</v>
      </c>
      <c r="M258" s="556">
        <f t="shared" si="76"/>
        <v>0</v>
      </c>
      <c r="N258" s="528">
        <f t="shared" si="76"/>
        <v>0</v>
      </c>
      <c r="O258" s="556">
        <f t="shared" si="76"/>
        <v>0</v>
      </c>
      <c r="P258" s="528">
        <f t="shared" si="76"/>
        <v>0</v>
      </c>
      <c r="Q258" s="274"/>
    </row>
    <row r="259" spans="1:17" s="249" customFormat="1" ht="37.5" customHeight="1">
      <c r="A259" s="635"/>
      <c r="B259" s="638"/>
      <c r="C259" s="337" t="s">
        <v>136</v>
      </c>
      <c r="D259" s="569">
        <v>8165</v>
      </c>
      <c r="E259" s="492">
        <v>0</v>
      </c>
      <c r="F259" s="528">
        <v>0</v>
      </c>
      <c r="G259" s="492">
        <v>1701</v>
      </c>
      <c r="H259" s="528">
        <v>567</v>
      </c>
      <c r="I259" s="574">
        <v>567</v>
      </c>
      <c r="J259" s="491">
        <v>643</v>
      </c>
      <c r="K259" s="492">
        <v>576</v>
      </c>
      <c r="L259" s="491">
        <v>576</v>
      </c>
      <c r="M259" s="492">
        <v>896</v>
      </c>
      <c r="N259" s="491">
        <v>896</v>
      </c>
      <c r="O259" s="492">
        <v>896</v>
      </c>
      <c r="P259" s="491">
        <v>847</v>
      </c>
      <c r="Q259" s="274"/>
    </row>
    <row r="260" spans="1:17" s="249" customFormat="1" ht="27.75" customHeight="1">
      <c r="A260" s="635"/>
      <c r="B260" s="638"/>
      <c r="C260" s="337" t="s">
        <v>195</v>
      </c>
      <c r="D260" s="606">
        <f>SUM(D259)</f>
        <v>8165</v>
      </c>
      <c r="E260" s="507">
        <f aca="true" t="shared" si="77" ref="E260:P261">SUM(E259)</f>
        <v>0</v>
      </c>
      <c r="F260" s="507">
        <f t="shared" si="77"/>
        <v>0</v>
      </c>
      <c r="G260" s="507">
        <f t="shared" si="77"/>
        <v>1701</v>
      </c>
      <c r="H260" s="507">
        <f t="shared" si="77"/>
        <v>567</v>
      </c>
      <c r="I260" s="507">
        <f t="shared" si="77"/>
        <v>567</v>
      </c>
      <c r="J260" s="507">
        <f t="shared" si="77"/>
        <v>643</v>
      </c>
      <c r="K260" s="507">
        <f t="shared" si="77"/>
        <v>576</v>
      </c>
      <c r="L260" s="507">
        <f t="shared" si="77"/>
        <v>576</v>
      </c>
      <c r="M260" s="507">
        <f t="shared" si="77"/>
        <v>896</v>
      </c>
      <c r="N260" s="507">
        <f t="shared" si="77"/>
        <v>896</v>
      </c>
      <c r="O260" s="507">
        <f t="shared" si="77"/>
        <v>896</v>
      </c>
      <c r="P260" s="507">
        <f t="shared" si="77"/>
        <v>847</v>
      </c>
      <c r="Q260" s="274"/>
    </row>
    <row r="261" spans="1:17" s="249" customFormat="1" ht="42" customHeight="1">
      <c r="A261" s="635"/>
      <c r="B261" s="638"/>
      <c r="C261" s="346" t="s">
        <v>58</v>
      </c>
      <c r="D261" s="674">
        <f>SUM(D260)</f>
        <v>8165</v>
      </c>
      <c r="E261" s="659">
        <f t="shared" si="77"/>
        <v>0</v>
      </c>
      <c r="F261" s="659">
        <f t="shared" si="77"/>
        <v>0</v>
      </c>
      <c r="G261" s="659">
        <f t="shared" si="77"/>
        <v>1701</v>
      </c>
      <c r="H261" s="659">
        <f t="shared" si="77"/>
        <v>567</v>
      </c>
      <c r="I261" s="659">
        <f t="shared" si="77"/>
        <v>567</v>
      </c>
      <c r="J261" s="659">
        <f t="shared" si="77"/>
        <v>643</v>
      </c>
      <c r="K261" s="659">
        <f t="shared" si="77"/>
        <v>576</v>
      </c>
      <c r="L261" s="659">
        <f t="shared" si="77"/>
        <v>576</v>
      </c>
      <c r="M261" s="659">
        <f t="shared" si="77"/>
        <v>896</v>
      </c>
      <c r="N261" s="659">
        <f t="shared" si="77"/>
        <v>896</v>
      </c>
      <c r="O261" s="659">
        <f t="shared" si="77"/>
        <v>896</v>
      </c>
      <c r="P261" s="659">
        <f t="shared" si="77"/>
        <v>847</v>
      </c>
      <c r="Q261" s="274"/>
    </row>
    <row r="262" spans="1:17" s="249" customFormat="1" ht="34.5" customHeight="1">
      <c r="A262" s="635"/>
      <c r="B262" s="638"/>
      <c r="C262" s="326" t="s">
        <v>137</v>
      </c>
      <c r="D262" s="569">
        <v>2367</v>
      </c>
      <c r="E262" s="554">
        <v>0</v>
      </c>
      <c r="F262" s="554">
        <v>0</v>
      </c>
      <c r="G262" s="554">
        <v>0</v>
      </c>
      <c r="H262" s="554">
        <v>0</v>
      </c>
      <c r="I262" s="554">
        <v>0</v>
      </c>
      <c r="J262" s="554">
        <v>0</v>
      </c>
      <c r="K262" s="554">
        <v>0</v>
      </c>
      <c r="L262" s="554">
        <v>0</v>
      </c>
      <c r="M262" s="554">
        <v>0</v>
      </c>
      <c r="N262" s="554">
        <v>0</v>
      </c>
      <c r="O262" s="554">
        <v>0</v>
      </c>
      <c r="P262" s="554">
        <v>2367</v>
      </c>
      <c r="Q262" s="274"/>
    </row>
    <row r="263" spans="1:17" s="249" customFormat="1" ht="40.5" customHeight="1">
      <c r="A263" s="635"/>
      <c r="B263" s="638"/>
      <c r="C263" s="327" t="s">
        <v>153</v>
      </c>
      <c r="D263" s="606">
        <v>2367</v>
      </c>
      <c r="E263" s="582">
        <v>0</v>
      </c>
      <c r="F263" s="582">
        <v>0</v>
      </c>
      <c r="G263" s="582">
        <v>0</v>
      </c>
      <c r="H263" s="582">
        <v>0</v>
      </c>
      <c r="I263" s="582">
        <v>0</v>
      </c>
      <c r="J263" s="582">
        <v>0</v>
      </c>
      <c r="K263" s="582">
        <v>0</v>
      </c>
      <c r="L263" s="582">
        <v>0</v>
      </c>
      <c r="M263" s="582">
        <v>0</v>
      </c>
      <c r="N263" s="582">
        <v>0</v>
      </c>
      <c r="O263" s="582">
        <v>0</v>
      </c>
      <c r="P263" s="582">
        <v>2367</v>
      </c>
      <c r="Q263" s="274"/>
    </row>
    <row r="264" spans="1:17" s="249" customFormat="1" ht="43.5" customHeight="1">
      <c r="A264" s="637"/>
      <c r="B264" s="639"/>
      <c r="C264" s="346" t="s">
        <v>58</v>
      </c>
      <c r="D264" s="610">
        <v>2367</v>
      </c>
      <c r="E264" s="594">
        <v>0</v>
      </c>
      <c r="F264" s="594">
        <v>0</v>
      </c>
      <c r="G264" s="594">
        <v>0</v>
      </c>
      <c r="H264" s="594">
        <v>0</v>
      </c>
      <c r="I264" s="594">
        <v>0</v>
      </c>
      <c r="J264" s="594">
        <v>0</v>
      </c>
      <c r="K264" s="594">
        <v>0</v>
      </c>
      <c r="L264" s="594">
        <v>0</v>
      </c>
      <c r="M264" s="594">
        <v>0</v>
      </c>
      <c r="N264" s="594">
        <v>0</v>
      </c>
      <c r="O264" s="594">
        <v>0</v>
      </c>
      <c r="P264" s="594">
        <v>2367</v>
      </c>
      <c r="Q264" s="274"/>
    </row>
    <row r="265" spans="1:17" s="248" customFormat="1" ht="42" customHeight="1">
      <c r="A265" s="775">
        <v>852</v>
      </c>
      <c r="B265" s="474"/>
      <c r="C265" s="297" t="s">
        <v>30</v>
      </c>
      <c r="D265" s="391">
        <v>15376895</v>
      </c>
      <c r="E265" s="391">
        <f aca="true" t="shared" si="78" ref="E265:P265">SUM(E266,E281,E294,E300,E305)</f>
        <v>1165350</v>
      </c>
      <c r="F265" s="391">
        <f t="shared" si="78"/>
        <v>1649149</v>
      </c>
      <c r="G265" s="391">
        <f t="shared" si="78"/>
        <v>1332929</v>
      </c>
      <c r="H265" s="391">
        <f t="shared" si="78"/>
        <v>1210026</v>
      </c>
      <c r="I265" s="391">
        <f t="shared" si="78"/>
        <v>1327228</v>
      </c>
      <c r="J265" s="391">
        <f t="shared" si="78"/>
        <v>1163895</v>
      </c>
      <c r="K265" s="391">
        <f t="shared" si="78"/>
        <v>1176363</v>
      </c>
      <c r="L265" s="391">
        <f t="shared" si="78"/>
        <v>1902939</v>
      </c>
      <c r="M265" s="391">
        <f t="shared" si="78"/>
        <v>1244362</v>
      </c>
      <c r="N265" s="391">
        <f t="shared" si="78"/>
        <v>1138462</v>
      </c>
      <c r="O265" s="391">
        <f t="shared" si="78"/>
        <v>1191009</v>
      </c>
      <c r="P265" s="391">
        <f t="shared" si="78"/>
        <v>875183</v>
      </c>
      <c r="Q265" s="273"/>
    </row>
    <row r="266" spans="1:17" s="249" customFormat="1" ht="37.5" customHeight="1">
      <c r="A266" s="776"/>
      <c r="B266" s="756">
        <v>85201</v>
      </c>
      <c r="C266" s="312" t="s">
        <v>31</v>
      </c>
      <c r="D266" s="392">
        <f>SUM(D267,D270,D273,D277)</f>
        <v>2854538</v>
      </c>
      <c r="E266" s="392">
        <f aca="true" t="shared" si="79" ref="E266:P266">SUM(E267,E270,E273,E277)</f>
        <v>159765</v>
      </c>
      <c r="F266" s="392">
        <f t="shared" si="79"/>
        <v>203584</v>
      </c>
      <c r="G266" s="392">
        <f t="shared" si="79"/>
        <v>190596</v>
      </c>
      <c r="H266" s="392">
        <f t="shared" si="79"/>
        <v>205190</v>
      </c>
      <c r="I266" s="392">
        <f t="shared" si="79"/>
        <v>183658</v>
      </c>
      <c r="J266" s="392">
        <f t="shared" si="79"/>
        <v>175133</v>
      </c>
      <c r="K266" s="392">
        <f t="shared" si="79"/>
        <v>177628</v>
      </c>
      <c r="L266" s="392">
        <f t="shared" si="79"/>
        <v>923071</v>
      </c>
      <c r="M266" s="392">
        <f t="shared" si="79"/>
        <v>214610</v>
      </c>
      <c r="N266" s="392">
        <f t="shared" si="79"/>
        <v>137560</v>
      </c>
      <c r="O266" s="392">
        <f t="shared" si="79"/>
        <v>145560</v>
      </c>
      <c r="P266" s="392">
        <f t="shared" si="79"/>
        <v>138183</v>
      </c>
      <c r="Q266" s="274"/>
    </row>
    <row r="267" spans="1:17" s="249" customFormat="1" ht="36" customHeight="1">
      <c r="A267" s="776"/>
      <c r="B267" s="757"/>
      <c r="C267" s="303" t="s">
        <v>143</v>
      </c>
      <c r="D267" s="601">
        <v>149520</v>
      </c>
      <c r="E267" s="601">
        <v>0</v>
      </c>
      <c r="F267" s="601">
        <v>0</v>
      </c>
      <c r="G267" s="601">
        <v>0</v>
      </c>
      <c r="H267" s="601">
        <v>0</v>
      </c>
      <c r="I267" s="601">
        <v>0</v>
      </c>
      <c r="J267" s="601">
        <v>0</v>
      </c>
      <c r="K267" s="601">
        <v>0</v>
      </c>
      <c r="L267" s="601">
        <v>0</v>
      </c>
      <c r="M267" s="601">
        <v>37380</v>
      </c>
      <c r="N267" s="601">
        <v>37380</v>
      </c>
      <c r="O267" s="601">
        <v>37380</v>
      </c>
      <c r="P267" s="601">
        <v>37380</v>
      </c>
      <c r="Q267" s="274"/>
    </row>
    <row r="268" spans="1:17" s="249" customFormat="1" ht="37.5" customHeight="1">
      <c r="A268" s="776"/>
      <c r="B268" s="757"/>
      <c r="C268" s="327" t="s">
        <v>99</v>
      </c>
      <c r="D268" s="673">
        <f>SUM(D267)</f>
        <v>149520</v>
      </c>
      <c r="E268" s="673">
        <f aca="true" t="shared" si="80" ref="E268:P269">SUM(E267)</f>
        <v>0</v>
      </c>
      <c r="F268" s="673">
        <f t="shared" si="80"/>
        <v>0</v>
      </c>
      <c r="G268" s="673">
        <f t="shared" si="80"/>
        <v>0</v>
      </c>
      <c r="H268" s="673">
        <f t="shared" si="80"/>
        <v>0</v>
      </c>
      <c r="I268" s="673">
        <f t="shared" si="80"/>
        <v>0</v>
      </c>
      <c r="J268" s="673">
        <f t="shared" si="80"/>
        <v>0</v>
      </c>
      <c r="K268" s="673">
        <f t="shared" si="80"/>
        <v>0</v>
      </c>
      <c r="L268" s="673">
        <f t="shared" si="80"/>
        <v>0</v>
      </c>
      <c r="M268" s="673">
        <f t="shared" si="80"/>
        <v>37380</v>
      </c>
      <c r="N268" s="673">
        <f t="shared" si="80"/>
        <v>37380</v>
      </c>
      <c r="O268" s="673">
        <f t="shared" si="80"/>
        <v>37380</v>
      </c>
      <c r="P268" s="673">
        <f t="shared" si="80"/>
        <v>37380</v>
      </c>
      <c r="Q268" s="274"/>
    </row>
    <row r="269" spans="1:17" s="249" customFormat="1" ht="30" customHeight="1">
      <c r="A269" s="776"/>
      <c r="B269" s="757"/>
      <c r="C269" s="319" t="s">
        <v>142</v>
      </c>
      <c r="D269" s="601">
        <f>SUM(D268)</f>
        <v>149520</v>
      </c>
      <c r="E269" s="601">
        <f t="shared" si="80"/>
        <v>0</v>
      </c>
      <c r="F269" s="601">
        <f t="shared" si="80"/>
        <v>0</v>
      </c>
      <c r="G269" s="601">
        <f t="shared" si="80"/>
        <v>0</v>
      </c>
      <c r="H269" s="601">
        <f t="shared" si="80"/>
        <v>0</v>
      </c>
      <c r="I269" s="601">
        <f t="shared" si="80"/>
        <v>0</v>
      </c>
      <c r="J269" s="601">
        <f t="shared" si="80"/>
        <v>0</v>
      </c>
      <c r="K269" s="601">
        <f t="shared" si="80"/>
        <v>0</v>
      </c>
      <c r="L269" s="601">
        <f t="shared" si="80"/>
        <v>0</v>
      </c>
      <c r="M269" s="601">
        <f t="shared" si="80"/>
        <v>37380</v>
      </c>
      <c r="N269" s="601">
        <f t="shared" si="80"/>
        <v>37380</v>
      </c>
      <c r="O269" s="601">
        <f t="shared" si="80"/>
        <v>37380</v>
      </c>
      <c r="P269" s="601">
        <f t="shared" si="80"/>
        <v>37380</v>
      </c>
      <c r="Q269" s="274"/>
    </row>
    <row r="270" spans="1:17" s="249" customFormat="1" ht="36.75" customHeight="1">
      <c r="A270" s="776"/>
      <c r="B270" s="757"/>
      <c r="C270" s="326" t="s">
        <v>149</v>
      </c>
      <c r="D270" s="545">
        <v>664463</v>
      </c>
      <c r="E270" s="611">
        <v>73260</v>
      </c>
      <c r="F270" s="611">
        <v>76270</v>
      </c>
      <c r="G270" s="611">
        <v>73380</v>
      </c>
      <c r="H270" s="611">
        <v>71020</v>
      </c>
      <c r="I270" s="611">
        <v>57910</v>
      </c>
      <c r="J270" s="611">
        <v>56230</v>
      </c>
      <c r="K270" s="611">
        <v>62000</v>
      </c>
      <c r="L270" s="611">
        <v>194393</v>
      </c>
      <c r="M270" s="611">
        <v>0</v>
      </c>
      <c r="N270" s="611">
        <v>0</v>
      </c>
      <c r="O270" s="611">
        <v>0</v>
      </c>
      <c r="P270" s="611">
        <v>0</v>
      </c>
      <c r="Q270" s="274"/>
    </row>
    <row r="271" spans="1:17" s="249" customFormat="1" ht="34.5" customHeight="1">
      <c r="A271" s="776"/>
      <c r="B271" s="757"/>
      <c r="C271" s="327" t="s">
        <v>99</v>
      </c>
      <c r="D271" s="507">
        <f>SUM(D270)</f>
        <v>664463</v>
      </c>
      <c r="E271" s="507">
        <f aca="true" t="shared" si="81" ref="E271:P271">SUM(E270)</f>
        <v>73260</v>
      </c>
      <c r="F271" s="507">
        <f t="shared" si="81"/>
        <v>76270</v>
      </c>
      <c r="G271" s="507">
        <f t="shared" si="81"/>
        <v>73380</v>
      </c>
      <c r="H271" s="507">
        <f t="shared" si="81"/>
        <v>71020</v>
      </c>
      <c r="I271" s="507">
        <f t="shared" si="81"/>
        <v>57910</v>
      </c>
      <c r="J271" s="507">
        <f t="shared" si="81"/>
        <v>56230</v>
      </c>
      <c r="K271" s="507">
        <f t="shared" si="81"/>
        <v>62000</v>
      </c>
      <c r="L271" s="507">
        <f t="shared" si="81"/>
        <v>194393</v>
      </c>
      <c r="M271" s="507">
        <f t="shared" si="81"/>
        <v>0</v>
      </c>
      <c r="N271" s="507">
        <f t="shared" si="81"/>
        <v>0</v>
      </c>
      <c r="O271" s="507">
        <f t="shared" si="81"/>
        <v>0</v>
      </c>
      <c r="P271" s="507">
        <f t="shared" si="81"/>
        <v>0</v>
      </c>
      <c r="Q271" s="274"/>
    </row>
    <row r="272" spans="1:17" s="249" customFormat="1" ht="46.5" customHeight="1">
      <c r="A272" s="776"/>
      <c r="B272" s="757"/>
      <c r="C272" s="328" t="s">
        <v>115</v>
      </c>
      <c r="D272" s="569">
        <v>461006</v>
      </c>
      <c r="E272" s="528">
        <v>45980</v>
      </c>
      <c r="F272" s="528">
        <v>59480</v>
      </c>
      <c r="G272" s="528">
        <v>48670</v>
      </c>
      <c r="H272" s="528">
        <v>36660</v>
      </c>
      <c r="I272" s="528">
        <v>33230</v>
      </c>
      <c r="J272" s="528">
        <v>37890</v>
      </c>
      <c r="K272" s="528">
        <v>37800</v>
      </c>
      <c r="L272" s="528">
        <v>161296</v>
      </c>
      <c r="M272" s="528">
        <v>0</v>
      </c>
      <c r="N272" s="528">
        <v>0</v>
      </c>
      <c r="O272" s="528">
        <v>0</v>
      </c>
      <c r="P272" s="528">
        <v>0</v>
      </c>
      <c r="Q272" s="274"/>
    </row>
    <row r="273" spans="1:17" s="249" customFormat="1" ht="43.5" customHeight="1">
      <c r="A273" s="776"/>
      <c r="B273" s="757"/>
      <c r="C273" s="334" t="s">
        <v>144</v>
      </c>
      <c r="D273" s="545">
        <v>1257426</v>
      </c>
      <c r="E273" s="518">
        <v>79605</v>
      </c>
      <c r="F273" s="518">
        <v>120634</v>
      </c>
      <c r="G273" s="518">
        <v>112016</v>
      </c>
      <c r="H273" s="518">
        <v>86740</v>
      </c>
      <c r="I273" s="518">
        <v>119568</v>
      </c>
      <c r="J273" s="518">
        <v>107783</v>
      </c>
      <c r="K273" s="518">
        <v>100458</v>
      </c>
      <c r="L273" s="518">
        <v>85000</v>
      </c>
      <c r="M273" s="518">
        <v>167000</v>
      </c>
      <c r="N273" s="518">
        <v>90000</v>
      </c>
      <c r="O273" s="518">
        <v>98000</v>
      </c>
      <c r="P273" s="518">
        <v>90622</v>
      </c>
      <c r="Q273" s="274"/>
    </row>
    <row r="274" spans="1:17" s="249" customFormat="1" ht="34.5" customHeight="1">
      <c r="A274" s="776"/>
      <c r="B274" s="757"/>
      <c r="C274" s="333" t="s">
        <v>99</v>
      </c>
      <c r="D274" s="606">
        <v>1145426</v>
      </c>
      <c r="E274" s="582">
        <v>79605</v>
      </c>
      <c r="F274" s="582">
        <v>120634</v>
      </c>
      <c r="G274" s="582">
        <v>112016</v>
      </c>
      <c r="H274" s="582">
        <v>86740</v>
      </c>
      <c r="I274" s="582">
        <v>119568</v>
      </c>
      <c r="J274" s="582">
        <v>94241</v>
      </c>
      <c r="K274" s="582">
        <v>80000</v>
      </c>
      <c r="L274" s="582">
        <v>85000</v>
      </c>
      <c r="M274" s="582">
        <v>89000</v>
      </c>
      <c r="N274" s="582">
        <v>90000</v>
      </c>
      <c r="O274" s="582">
        <v>98000</v>
      </c>
      <c r="P274" s="582">
        <v>90622</v>
      </c>
      <c r="Q274" s="274"/>
    </row>
    <row r="275" spans="1:17" s="249" customFormat="1" ht="44.25" customHeight="1">
      <c r="A275" s="776"/>
      <c r="B275" s="757"/>
      <c r="C275" s="325" t="s">
        <v>115</v>
      </c>
      <c r="D275" s="569">
        <v>883530</v>
      </c>
      <c r="E275" s="554">
        <v>65580</v>
      </c>
      <c r="F275" s="554">
        <v>95800</v>
      </c>
      <c r="G275" s="554">
        <v>84415</v>
      </c>
      <c r="H275" s="554">
        <v>63601</v>
      </c>
      <c r="I275" s="554">
        <v>66431</v>
      </c>
      <c r="J275" s="554">
        <v>71504</v>
      </c>
      <c r="K275" s="554">
        <v>71500</v>
      </c>
      <c r="L275" s="554">
        <v>72000</v>
      </c>
      <c r="M275" s="554">
        <v>72000</v>
      </c>
      <c r="N275" s="554">
        <v>75000</v>
      </c>
      <c r="O275" s="554">
        <v>73699</v>
      </c>
      <c r="P275" s="554">
        <v>72000</v>
      </c>
      <c r="Q275" s="274"/>
    </row>
    <row r="276" spans="1:17" s="249" customFormat="1" ht="44.25" customHeight="1">
      <c r="A276" s="776"/>
      <c r="B276" s="757"/>
      <c r="C276" s="357" t="s">
        <v>225</v>
      </c>
      <c r="D276" s="610">
        <v>112000</v>
      </c>
      <c r="E276" s="594">
        <v>0</v>
      </c>
      <c r="F276" s="594">
        <v>0</v>
      </c>
      <c r="G276" s="594">
        <v>0</v>
      </c>
      <c r="H276" s="594">
        <v>0</v>
      </c>
      <c r="I276" s="594">
        <v>0</v>
      </c>
      <c r="J276" s="594">
        <v>13542</v>
      </c>
      <c r="K276" s="594">
        <v>20458</v>
      </c>
      <c r="L276" s="594">
        <v>0</v>
      </c>
      <c r="M276" s="594">
        <v>78000</v>
      </c>
      <c r="N276" s="594">
        <v>0</v>
      </c>
      <c r="O276" s="594">
        <v>0</v>
      </c>
      <c r="P276" s="594">
        <v>0</v>
      </c>
      <c r="Q276" s="274"/>
    </row>
    <row r="277" spans="1:17" s="249" customFormat="1" ht="45" customHeight="1">
      <c r="A277" s="776"/>
      <c r="B277" s="757"/>
      <c r="C277" s="334" t="s">
        <v>150</v>
      </c>
      <c r="D277" s="569">
        <f>SUM(D278,D279)</f>
        <v>783129</v>
      </c>
      <c r="E277" s="569">
        <f>SUM(E278,E279)</f>
        <v>6900</v>
      </c>
      <c r="F277" s="569">
        <f>SUM(F278,F279)</f>
        <v>6680</v>
      </c>
      <c r="G277" s="569">
        <v>5200</v>
      </c>
      <c r="H277" s="569">
        <v>47430</v>
      </c>
      <c r="I277" s="569">
        <v>6180</v>
      </c>
      <c r="J277" s="569">
        <v>11120</v>
      </c>
      <c r="K277" s="569">
        <v>15170</v>
      </c>
      <c r="L277" s="569">
        <v>643678</v>
      </c>
      <c r="M277" s="569">
        <v>10230</v>
      </c>
      <c r="N277" s="569">
        <v>10180</v>
      </c>
      <c r="O277" s="569">
        <v>10180</v>
      </c>
      <c r="P277" s="569">
        <v>10181</v>
      </c>
      <c r="Q277" s="274"/>
    </row>
    <row r="278" spans="1:17" s="249" customFormat="1" ht="37.5" customHeight="1">
      <c r="A278" s="776"/>
      <c r="B278" s="757"/>
      <c r="C278" s="334" t="s">
        <v>86</v>
      </c>
      <c r="D278" s="606">
        <v>109361</v>
      </c>
      <c r="E278" s="606">
        <v>6900</v>
      </c>
      <c r="F278" s="606">
        <v>6680</v>
      </c>
      <c r="G278" s="606">
        <v>5200</v>
      </c>
      <c r="H278" s="606">
        <v>7170</v>
      </c>
      <c r="I278" s="606">
        <v>6180</v>
      </c>
      <c r="J278" s="606">
        <v>11120</v>
      </c>
      <c r="K278" s="606">
        <v>15170</v>
      </c>
      <c r="L278" s="606">
        <v>10170</v>
      </c>
      <c r="M278" s="606">
        <v>10230</v>
      </c>
      <c r="N278" s="606">
        <v>10180</v>
      </c>
      <c r="O278" s="606">
        <v>10180</v>
      </c>
      <c r="P278" s="606">
        <v>10181</v>
      </c>
      <c r="Q278" s="274"/>
    </row>
    <row r="279" spans="1:17" s="249" customFormat="1" ht="35.25" customHeight="1">
      <c r="A279" s="777"/>
      <c r="B279" s="758"/>
      <c r="C279" s="357" t="s">
        <v>225</v>
      </c>
      <c r="D279" s="610">
        <v>673768</v>
      </c>
      <c r="E279" s="510">
        <v>0</v>
      </c>
      <c r="F279" s="510">
        <v>0</v>
      </c>
      <c r="G279" s="510">
        <v>0</v>
      </c>
      <c r="H279" s="510">
        <v>40260</v>
      </c>
      <c r="I279" s="510">
        <v>0</v>
      </c>
      <c r="J279" s="510">
        <v>0</v>
      </c>
      <c r="K279" s="510">
        <v>0</v>
      </c>
      <c r="L279" s="510">
        <v>633508</v>
      </c>
      <c r="M279" s="510">
        <v>0</v>
      </c>
      <c r="N279" s="510">
        <v>0</v>
      </c>
      <c r="O279" s="510">
        <v>0</v>
      </c>
      <c r="P279" s="510">
        <v>0</v>
      </c>
      <c r="Q279" s="274"/>
    </row>
    <row r="280" spans="1:17" s="263" customFormat="1" ht="49.5" customHeight="1">
      <c r="A280" s="641" t="s">
        <v>0</v>
      </c>
      <c r="B280" s="642" t="s">
        <v>1</v>
      </c>
      <c r="C280" s="643" t="s">
        <v>87</v>
      </c>
      <c r="D280" s="642" t="s">
        <v>2</v>
      </c>
      <c r="E280" s="641" t="s">
        <v>42</v>
      </c>
      <c r="F280" s="642" t="s">
        <v>43</v>
      </c>
      <c r="G280" s="642" t="s">
        <v>44</v>
      </c>
      <c r="H280" s="642" t="s">
        <v>45</v>
      </c>
      <c r="I280" s="642" t="s">
        <v>46</v>
      </c>
      <c r="J280" s="642" t="s">
        <v>47</v>
      </c>
      <c r="K280" s="642" t="s">
        <v>48</v>
      </c>
      <c r="L280" s="642" t="s">
        <v>49</v>
      </c>
      <c r="M280" s="642" t="s">
        <v>50</v>
      </c>
      <c r="N280" s="642" t="s">
        <v>51</v>
      </c>
      <c r="O280" s="642" t="s">
        <v>52</v>
      </c>
      <c r="P280" s="642" t="s">
        <v>53</v>
      </c>
      <c r="Q280" s="37"/>
    </row>
    <row r="281" spans="1:17" s="249" customFormat="1" ht="41.25" customHeight="1">
      <c r="A281" s="645"/>
      <c r="B281" s="756">
        <v>85202</v>
      </c>
      <c r="C281" s="305" t="s">
        <v>32</v>
      </c>
      <c r="D281" s="394">
        <v>9751065</v>
      </c>
      <c r="E281" s="394">
        <f aca="true" t="shared" si="82" ref="E281:P281">SUM(E282,E285,E288,E291)</f>
        <v>757924</v>
      </c>
      <c r="F281" s="394">
        <f t="shared" si="82"/>
        <v>1203237</v>
      </c>
      <c r="G281" s="394">
        <f t="shared" si="82"/>
        <v>922130</v>
      </c>
      <c r="H281" s="394">
        <f t="shared" si="82"/>
        <v>785408</v>
      </c>
      <c r="I281" s="394">
        <f t="shared" si="82"/>
        <v>930386</v>
      </c>
      <c r="J281" s="394">
        <f t="shared" si="82"/>
        <v>769412</v>
      </c>
      <c r="K281" s="394">
        <f t="shared" si="82"/>
        <v>769046</v>
      </c>
      <c r="L281" s="394">
        <f t="shared" si="82"/>
        <v>752942</v>
      </c>
      <c r="M281" s="394">
        <f t="shared" si="82"/>
        <v>799446</v>
      </c>
      <c r="N281" s="394">
        <f t="shared" si="82"/>
        <v>764546</v>
      </c>
      <c r="O281" s="394">
        <f t="shared" si="82"/>
        <v>796423</v>
      </c>
      <c r="P281" s="394">
        <f t="shared" si="82"/>
        <v>500165</v>
      </c>
      <c r="Q281" s="274"/>
    </row>
    <row r="282" spans="1:17" s="249" customFormat="1" ht="37.5" customHeight="1">
      <c r="A282" s="645"/>
      <c r="B282" s="757"/>
      <c r="C282" s="303" t="s">
        <v>143</v>
      </c>
      <c r="D282" s="395">
        <v>3783210</v>
      </c>
      <c r="E282" s="491">
        <v>306413</v>
      </c>
      <c r="F282" s="491">
        <v>550778</v>
      </c>
      <c r="G282" s="491">
        <v>298765</v>
      </c>
      <c r="H282" s="491">
        <v>298697</v>
      </c>
      <c r="I282" s="491">
        <v>375955</v>
      </c>
      <c r="J282" s="491">
        <v>319521</v>
      </c>
      <c r="K282" s="491">
        <v>313835</v>
      </c>
      <c r="L282" s="491">
        <v>313835</v>
      </c>
      <c r="M282" s="491">
        <v>313835</v>
      </c>
      <c r="N282" s="491">
        <v>313835</v>
      </c>
      <c r="O282" s="495">
        <v>313835</v>
      </c>
      <c r="P282" s="491">
        <v>63906</v>
      </c>
      <c r="Q282" s="274"/>
    </row>
    <row r="283" spans="1:17" s="249" customFormat="1" ht="33" customHeight="1">
      <c r="A283" s="645"/>
      <c r="B283" s="757"/>
      <c r="C283" s="333" t="s">
        <v>99</v>
      </c>
      <c r="D283" s="396">
        <f>SUM(D282)</f>
        <v>3783210</v>
      </c>
      <c r="E283" s="396">
        <v>306413</v>
      </c>
      <c r="F283" s="396">
        <f aca="true" t="shared" si="83" ref="E283:P284">SUM(F282)</f>
        <v>550778</v>
      </c>
      <c r="G283" s="396">
        <v>298765</v>
      </c>
      <c r="H283" s="396">
        <f t="shared" si="83"/>
        <v>298697</v>
      </c>
      <c r="I283" s="396">
        <f t="shared" si="83"/>
        <v>375955</v>
      </c>
      <c r="J283" s="396">
        <f t="shared" si="83"/>
        <v>319521</v>
      </c>
      <c r="K283" s="396">
        <f t="shared" si="83"/>
        <v>313835</v>
      </c>
      <c r="L283" s="396">
        <f t="shared" si="83"/>
        <v>313835</v>
      </c>
      <c r="M283" s="396">
        <f t="shared" si="83"/>
        <v>313835</v>
      </c>
      <c r="N283" s="396">
        <f t="shared" si="83"/>
        <v>313835</v>
      </c>
      <c r="O283" s="612">
        <f t="shared" si="83"/>
        <v>313835</v>
      </c>
      <c r="P283" s="396">
        <f t="shared" si="83"/>
        <v>63906</v>
      </c>
      <c r="Q283" s="274"/>
    </row>
    <row r="284" spans="1:17" s="249" customFormat="1" ht="33" customHeight="1">
      <c r="A284" s="645"/>
      <c r="B284" s="757"/>
      <c r="C284" s="319" t="s">
        <v>142</v>
      </c>
      <c r="D284" s="397">
        <f>SUM(D283)</f>
        <v>3783210</v>
      </c>
      <c r="E284" s="401">
        <f t="shared" si="83"/>
        <v>306413</v>
      </c>
      <c r="F284" s="401">
        <f t="shared" si="83"/>
        <v>550778</v>
      </c>
      <c r="G284" s="401">
        <f t="shared" si="83"/>
        <v>298765</v>
      </c>
      <c r="H284" s="401">
        <f t="shared" si="83"/>
        <v>298697</v>
      </c>
      <c r="I284" s="401">
        <f t="shared" si="83"/>
        <v>375955</v>
      </c>
      <c r="J284" s="401">
        <f t="shared" si="83"/>
        <v>319521</v>
      </c>
      <c r="K284" s="401">
        <f t="shared" si="83"/>
        <v>313835</v>
      </c>
      <c r="L284" s="401">
        <f t="shared" si="83"/>
        <v>313835</v>
      </c>
      <c r="M284" s="401">
        <f t="shared" si="83"/>
        <v>313835</v>
      </c>
      <c r="N284" s="401">
        <f t="shared" si="83"/>
        <v>313835</v>
      </c>
      <c r="O284" s="613">
        <f t="shared" si="83"/>
        <v>313835</v>
      </c>
      <c r="P284" s="397">
        <f t="shared" si="83"/>
        <v>63906</v>
      </c>
      <c r="Q284" s="282"/>
    </row>
    <row r="285" spans="1:17" s="249" customFormat="1" ht="42" customHeight="1">
      <c r="A285" s="645"/>
      <c r="B285" s="757"/>
      <c r="C285" s="329" t="s">
        <v>141</v>
      </c>
      <c r="D285" s="500">
        <v>1614307</v>
      </c>
      <c r="E285" s="491">
        <v>111011</v>
      </c>
      <c r="F285" s="495">
        <v>183559</v>
      </c>
      <c r="G285" s="491">
        <v>177465</v>
      </c>
      <c r="H285" s="495">
        <v>137711</v>
      </c>
      <c r="I285" s="491">
        <v>137731</v>
      </c>
      <c r="J285" s="495">
        <v>116891</v>
      </c>
      <c r="K285" s="491">
        <v>130211</v>
      </c>
      <c r="L285" s="495">
        <v>114107</v>
      </c>
      <c r="M285" s="491">
        <v>118611</v>
      </c>
      <c r="N285" s="495">
        <v>109711</v>
      </c>
      <c r="O285" s="491">
        <v>140588</v>
      </c>
      <c r="P285" s="491">
        <v>136711</v>
      </c>
      <c r="Q285" s="274"/>
    </row>
    <row r="286" spans="1:17" s="249" customFormat="1" ht="38.25" customHeight="1">
      <c r="A286" s="645"/>
      <c r="B286" s="757"/>
      <c r="C286" s="327" t="s">
        <v>99</v>
      </c>
      <c r="D286" s="426">
        <f>SUM(D285)</f>
        <v>1614307</v>
      </c>
      <c r="E286" s="426">
        <f aca="true" t="shared" si="84" ref="E286:P286">SUM(E285)</f>
        <v>111011</v>
      </c>
      <c r="F286" s="426">
        <f t="shared" si="84"/>
        <v>183559</v>
      </c>
      <c r="G286" s="426">
        <f t="shared" si="84"/>
        <v>177465</v>
      </c>
      <c r="H286" s="426">
        <f t="shared" si="84"/>
        <v>137711</v>
      </c>
      <c r="I286" s="426">
        <f t="shared" si="84"/>
        <v>137731</v>
      </c>
      <c r="J286" s="426">
        <f t="shared" si="84"/>
        <v>116891</v>
      </c>
      <c r="K286" s="426">
        <f t="shared" si="84"/>
        <v>130211</v>
      </c>
      <c r="L286" s="426">
        <f t="shared" si="84"/>
        <v>114107</v>
      </c>
      <c r="M286" s="426">
        <f t="shared" si="84"/>
        <v>118611</v>
      </c>
      <c r="N286" s="426">
        <f t="shared" si="84"/>
        <v>109711</v>
      </c>
      <c r="O286" s="426">
        <f t="shared" si="84"/>
        <v>140588</v>
      </c>
      <c r="P286" s="396">
        <f t="shared" si="84"/>
        <v>136711</v>
      </c>
      <c r="Q286" s="274"/>
    </row>
    <row r="287" spans="1:17" s="249" customFormat="1" ht="44.25" customHeight="1">
      <c r="A287" s="645"/>
      <c r="B287" s="757"/>
      <c r="C287" s="328" t="s">
        <v>115</v>
      </c>
      <c r="D287" s="614">
        <v>1106938</v>
      </c>
      <c r="E287" s="556">
        <v>86011</v>
      </c>
      <c r="F287" s="561">
        <v>128959</v>
      </c>
      <c r="G287" s="556">
        <v>115796</v>
      </c>
      <c r="H287" s="561">
        <v>84711</v>
      </c>
      <c r="I287" s="556">
        <v>83711</v>
      </c>
      <c r="J287" s="561">
        <v>83711</v>
      </c>
      <c r="K287" s="556">
        <v>83711</v>
      </c>
      <c r="L287" s="561">
        <v>88107</v>
      </c>
      <c r="M287" s="556">
        <v>83711</v>
      </c>
      <c r="N287" s="561">
        <v>83711</v>
      </c>
      <c r="O287" s="556">
        <v>101088</v>
      </c>
      <c r="P287" s="556">
        <v>83711</v>
      </c>
      <c r="Q287" s="283"/>
    </row>
    <row r="288" spans="1:17" s="249" customFormat="1" ht="40.5" customHeight="1">
      <c r="A288" s="645"/>
      <c r="B288" s="757"/>
      <c r="C288" s="348" t="s">
        <v>140</v>
      </c>
      <c r="D288" s="615">
        <v>2595347</v>
      </c>
      <c r="E288" s="521">
        <v>220500</v>
      </c>
      <c r="F288" s="521">
        <v>272400</v>
      </c>
      <c r="G288" s="521">
        <v>267900</v>
      </c>
      <c r="H288" s="521">
        <v>214000</v>
      </c>
      <c r="I288" s="521">
        <v>255700</v>
      </c>
      <c r="J288" s="521">
        <v>210000</v>
      </c>
      <c r="K288" s="521">
        <v>190000</v>
      </c>
      <c r="L288" s="521">
        <v>190000</v>
      </c>
      <c r="M288" s="521">
        <v>220000</v>
      </c>
      <c r="N288" s="521">
        <v>200000</v>
      </c>
      <c r="O288" s="521">
        <v>200000</v>
      </c>
      <c r="P288" s="521">
        <v>154847</v>
      </c>
      <c r="Q288" s="274"/>
    </row>
    <row r="289" spans="1:17" s="249" customFormat="1" ht="36" customHeight="1">
      <c r="A289" s="645"/>
      <c r="B289" s="757"/>
      <c r="C289" s="349" t="s">
        <v>99</v>
      </c>
      <c r="D289" s="396">
        <f>SUM(D288)</f>
        <v>2595347</v>
      </c>
      <c r="E289" s="396">
        <f aca="true" t="shared" si="85" ref="E289:P289">SUM(E288)</f>
        <v>220500</v>
      </c>
      <c r="F289" s="396">
        <f t="shared" si="85"/>
        <v>272400</v>
      </c>
      <c r="G289" s="396">
        <f t="shared" si="85"/>
        <v>267900</v>
      </c>
      <c r="H289" s="396">
        <f t="shared" si="85"/>
        <v>214000</v>
      </c>
      <c r="I289" s="396">
        <f t="shared" si="85"/>
        <v>255700</v>
      </c>
      <c r="J289" s="396">
        <f t="shared" si="85"/>
        <v>210000</v>
      </c>
      <c r="K289" s="396">
        <f t="shared" si="85"/>
        <v>190000</v>
      </c>
      <c r="L289" s="396">
        <f t="shared" si="85"/>
        <v>190000</v>
      </c>
      <c r="M289" s="396">
        <f t="shared" si="85"/>
        <v>220000</v>
      </c>
      <c r="N289" s="396">
        <f t="shared" si="85"/>
        <v>200000</v>
      </c>
      <c r="O289" s="396">
        <f t="shared" si="85"/>
        <v>200000</v>
      </c>
      <c r="P289" s="396">
        <f t="shared" si="85"/>
        <v>154847</v>
      </c>
      <c r="Q289" s="274"/>
    </row>
    <row r="290" spans="1:17" s="249" customFormat="1" ht="47.25" customHeight="1">
      <c r="A290" s="645"/>
      <c r="B290" s="757"/>
      <c r="C290" s="350" t="s">
        <v>115</v>
      </c>
      <c r="D290" s="617">
        <v>1864982</v>
      </c>
      <c r="E290" s="556">
        <v>146900</v>
      </c>
      <c r="F290" s="561">
        <v>201900</v>
      </c>
      <c r="G290" s="556">
        <v>186900</v>
      </c>
      <c r="H290" s="561">
        <v>143600</v>
      </c>
      <c r="I290" s="556">
        <v>131200</v>
      </c>
      <c r="J290" s="561">
        <v>158000</v>
      </c>
      <c r="K290" s="556">
        <v>150000</v>
      </c>
      <c r="L290" s="561">
        <v>150000</v>
      </c>
      <c r="M290" s="556">
        <v>150000</v>
      </c>
      <c r="N290" s="561">
        <v>150000</v>
      </c>
      <c r="O290" s="556">
        <v>160000</v>
      </c>
      <c r="P290" s="556">
        <v>136482</v>
      </c>
      <c r="Q290" s="274"/>
    </row>
    <row r="291" spans="1:17" s="249" customFormat="1" ht="49.5" customHeight="1">
      <c r="A291" s="645"/>
      <c r="B291" s="757"/>
      <c r="C291" s="351" t="s">
        <v>139</v>
      </c>
      <c r="D291" s="616">
        <v>1758201</v>
      </c>
      <c r="E291" s="521">
        <v>120000</v>
      </c>
      <c r="F291" s="526">
        <v>196500</v>
      </c>
      <c r="G291" s="521">
        <v>178000</v>
      </c>
      <c r="H291" s="526">
        <v>135000</v>
      </c>
      <c r="I291" s="521">
        <v>161000</v>
      </c>
      <c r="J291" s="526">
        <v>123000</v>
      </c>
      <c r="K291" s="521">
        <v>135000</v>
      </c>
      <c r="L291" s="526">
        <v>135000</v>
      </c>
      <c r="M291" s="521">
        <v>147000</v>
      </c>
      <c r="N291" s="526">
        <v>141000</v>
      </c>
      <c r="O291" s="520">
        <v>142000</v>
      </c>
      <c r="P291" s="521">
        <v>144701</v>
      </c>
      <c r="Q291" s="274"/>
    </row>
    <row r="292" spans="1:17" s="249" customFormat="1" ht="46.5" customHeight="1">
      <c r="A292" s="645"/>
      <c r="B292" s="757"/>
      <c r="C292" s="349" t="s">
        <v>99</v>
      </c>
      <c r="D292" s="396">
        <f>SUM(D291)</f>
        <v>1758201</v>
      </c>
      <c r="E292" s="396">
        <f aca="true" t="shared" si="86" ref="E292:P292">SUM(E291)</f>
        <v>120000</v>
      </c>
      <c r="F292" s="396">
        <f t="shared" si="86"/>
        <v>196500</v>
      </c>
      <c r="G292" s="396">
        <f t="shared" si="86"/>
        <v>178000</v>
      </c>
      <c r="H292" s="396">
        <f t="shared" si="86"/>
        <v>135000</v>
      </c>
      <c r="I292" s="396">
        <f t="shared" si="86"/>
        <v>161000</v>
      </c>
      <c r="J292" s="396">
        <f t="shared" si="86"/>
        <v>123000</v>
      </c>
      <c r="K292" s="396">
        <f t="shared" si="86"/>
        <v>135000</v>
      </c>
      <c r="L292" s="396">
        <f t="shared" si="86"/>
        <v>135000</v>
      </c>
      <c r="M292" s="396">
        <f t="shared" si="86"/>
        <v>147000</v>
      </c>
      <c r="N292" s="396">
        <f t="shared" si="86"/>
        <v>141000</v>
      </c>
      <c r="O292" s="396">
        <f t="shared" si="86"/>
        <v>142000</v>
      </c>
      <c r="P292" s="396">
        <f t="shared" si="86"/>
        <v>144701</v>
      </c>
      <c r="Q292" s="274"/>
    </row>
    <row r="293" spans="1:17" s="249" customFormat="1" ht="46.5" customHeight="1">
      <c r="A293" s="645"/>
      <c r="B293" s="758"/>
      <c r="C293" s="350" t="s">
        <v>115</v>
      </c>
      <c r="D293" s="617">
        <v>1208336</v>
      </c>
      <c r="E293" s="556">
        <v>93300</v>
      </c>
      <c r="F293" s="561">
        <v>138000</v>
      </c>
      <c r="G293" s="556">
        <v>122300</v>
      </c>
      <c r="H293" s="561">
        <v>89500</v>
      </c>
      <c r="I293" s="556">
        <v>85200</v>
      </c>
      <c r="J293" s="561">
        <v>94600</v>
      </c>
      <c r="K293" s="556">
        <v>97500</v>
      </c>
      <c r="L293" s="561">
        <v>97500</v>
      </c>
      <c r="M293" s="556">
        <v>97500</v>
      </c>
      <c r="N293" s="561">
        <v>97500</v>
      </c>
      <c r="O293" s="578">
        <v>97500</v>
      </c>
      <c r="P293" s="556">
        <v>97936</v>
      </c>
      <c r="Q293" s="274"/>
    </row>
    <row r="294" spans="1:17" s="249" customFormat="1" ht="36" customHeight="1">
      <c r="A294" s="645"/>
      <c r="B294" s="758">
        <v>85204</v>
      </c>
      <c r="C294" s="305" t="s">
        <v>33</v>
      </c>
      <c r="D294" s="394">
        <v>2275581</v>
      </c>
      <c r="E294" s="394">
        <f aca="true" t="shared" si="87" ref="E294:P294">SUM(E295,E298)</f>
        <v>215791</v>
      </c>
      <c r="F294" s="394">
        <f t="shared" si="87"/>
        <v>195018</v>
      </c>
      <c r="G294" s="394">
        <f t="shared" si="87"/>
        <v>172193</v>
      </c>
      <c r="H294" s="394">
        <f t="shared" si="87"/>
        <v>183458</v>
      </c>
      <c r="I294" s="394">
        <f t="shared" si="87"/>
        <v>177214</v>
      </c>
      <c r="J294" s="394">
        <f t="shared" si="87"/>
        <v>177920</v>
      </c>
      <c r="K294" s="394">
        <f t="shared" si="87"/>
        <v>192326</v>
      </c>
      <c r="L294" s="394">
        <f t="shared" si="87"/>
        <v>192326</v>
      </c>
      <c r="M294" s="394">
        <f t="shared" si="87"/>
        <v>192326</v>
      </c>
      <c r="N294" s="394">
        <f t="shared" si="87"/>
        <v>192326</v>
      </c>
      <c r="O294" s="394">
        <f t="shared" si="87"/>
        <v>192326</v>
      </c>
      <c r="P294" s="394">
        <f t="shared" si="87"/>
        <v>192357</v>
      </c>
      <c r="Q294" s="274"/>
    </row>
    <row r="295" spans="1:17" s="249" customFormat="1" ht="38.25" customHeight="1">
      <c r="A295" s="645"/>
      <c r="B295" s="773"/>
      <c r="C295" s="301" t="s">
        <v>143</v>
      </c>
      <c r="D295" s="398">
        <v>152893</v>
      </c>
      <c r="E295" s="551">
        <v>20991</v>
      </c>
      <c r="F295" s="551">
        <v>32288</v>
      </c>
      <c r="G295" s="551">
        <v>11453</v>
      </c>
      <c r="H295" s="551">
        <v>10518</v>
      </c>
      <c r="I295" s="551">
        <v>10794</v>
      </c>
      <c r="J295" s="551">
        <v>10600</v>
      </c>
      <c r="K295" s="551">
        <v>9376</v>
      </c>
      <c r="L295" s="551">
        <v>9376</v>
      </c>
      <c r="M295" s="551">
        <v>9376</v>
      </c>
      <c r="N295" s="551">
        <v>9376</v>
      </c>
      <c r="O295" s="551">
        <v>9376</v>
      </c>
      <c r="P295" s="551">
        <v>9369</v>
      </c>
      <c r="Q295" s="274"/>
    </row>
    <row r="296" spans="1:17" s="249" customFormat="1" ht="35.25" customHeight="1">
      <c r="A296" s="645"/>
      <c r="B296" s="773"/>
      <c r="C296" s="327" t="s">
        <v>99</v>
      </c>
      <c r="D296" s="514">
        <v>152893</v>
      </c>
      <c r="E296" s="521">
        <f>SUM(E295)</f>
        <v>20991</v>
      </c>
      <c r="F296" s="521">
        <v>32288</v>
      </c>
      <c r="G296" s="521">
        <f aca="true" t="shared" si="88" ref="G296:O297">SUM(G295)</f>
        <v>11453</v>
      </c>
      <c r="H296" s="521">
        <v>10518</v>
      </c>
      <c r="I296" s="521">
        <v>10794</v>
      </c>
      <c r="J296" s="521">
        <v>10600</v>
      </c>
      <c r="K296" s="521">
        <f t="shared" si="88"/>
        <v>9376</v>
      </c>
      <c r="L296" s="521">
        <f t="shared" si="88"/>
        <v>9376</v>
      </c>
      <c r="M296" s="521">
        <f t="shared" si="88"/>
        <v>9376</v>
      </c>
      <c r="N296" s="521">
        <f t="shared" si="88"/>
        <v>9376</v>
      </c>
      <c r="O296" s="521">
        <f t="shared" si="88"/>
        <v>9376</v>
      </c>
      <c r="P296" s="521">
        <v>9369</v>
      </c>
      <c r="Q296" s="274"/>
    </row>
    <row r="297" spans="1:17" s="249" customFormat="1" ht="33.75" customHeight="1">
      <c r="A297" s="645"/>
      <c r="B297" s="773"/>
      <c r="C297" s="320" t="s">
        <v>142</v>
      </c>
      <c r="D297" s="618">
        <v>152893</v>
      </c>
      <c r="E297" s="528">
        <f>SUM(E296)</f>
        <v>20991</v>
      </c>
      <c r="F297" s="528">
        <v>32288</v>
      </c>
      <c r="G297" s="528">
        <v>11453</v>
      </c>
      <c r="H297" s="528">
        <v>10518</v>
      </c>
      <c r="I297" s="528">
        <v>10794</v>
      </c>
      <c r="J297" s="528">
        <v>10600</v>
      </c>
      <c r="K297" s="528">
        <f t="shared" si="88"/>
        <v>9376</v>
      </c>
      <c r="L297" s="528">
        <f t="shared" si="88"/>
        <v>9376</v>
      </c>
      <c r="M297" s="528">
        <f t="shared" si="88"/>
        <v>9376</v>
      </c>
      <c r="N297" s="528">
        <f t="shared" si="88"/>
        <v>9376</v>
      </c>
      <c r="O297" s="528">
        <f t="shared" si="88"/>
        <v>9376</v>
      </c>
      <c r="P297" s="528">
        <v>9369</v>
      </c>
      <c r="Q297" s="274"/>
    </row>
    <row r="298" spans="1:17" s="249" customFormat="1" ht="41.25" customHeight="1">
      <c r="A298" s="645"/>
      <c r="B298" s="773"/>
      <c r="C298" s="329" t="s">
        <v>138</v>
      </c>
      <c r="D298" s="615">
        <v>2122688</v>
      </c>
      <c r="E298" s="545">
        <v>194800</v>
      </c>
      <c r="F298" s="545">
        <v>162730</v>
      </c>
      <c r="G298" s="619">
        <v>160740</v>
      </c>
      <c r="H298" s="545">
        <v>172940</v>
      </c>
      <c r="I298" s="619">
        <v>166420</v>
      </c>
      <c r="J298" s="545">
        <v>167320</v>
      </c>
      <c r="K298" s="619">
        <v>182950</v>
      </c>
      <c r="L298" s="545">
        <v>182950</v>
      </c>
      <c r="M298" s="619">
        <v>182950</v>
      </c>
      <c r="N298" s="545">
        <v>182950</v>
      </c>
      <c r="O298" s="545">
        <v>182950</v>
      </c>
      <c r="P298" s="545">
        <v>182988</v>
      </c>
      <c r="Q298" s="274"/>
    </row>
    <row r="299" spans="1:17" s="249" customFormat="1" ht="41.25" customHeight="1">
      <c r="A299" s="645"/>
      <c r="B299" s="773"/>
      <c r="C299" s="347" t="s">
        <v>86</v>
      </c>
      <c r="D299" s="620">
        <v>2122688</v>
      </c>
      <c r="E299" s="493">
        <f>SUM(E298)</f>
        <v>194800</v>
      </c>
      <c r="F299" s="493">
        <f aca="true" t="shared" si="89" ref="F299:P299">SUM(F298)</f>
        <v>162730</v>
      </c>
      <c r="G299" s="493">
        <f t="shared" si="89"/>
        <v>160740</v>
      </c>
      <c r="H299" s="493">
        <f t="shared" si="89"/>
        <v>172940</v>
      </c>
      <c r="I299" s="493">
        <f t="shared" si="89"/>
        <v>166420</v>
      </c>
      <c r="J299" s="493">
        <f t="shared" si="89"/>
        <v>167320</v>
      </c>
      <c r="K299" s="493">
        <f t="shared" si="89"/>
        <v>182950</v>
      </c>
      <c r="L299" s="493">
        <f t="shared" si="89"/>
        <v>182950</v>
      </c>
      <c r="M299" s="493">
        <f t="shared" si="89"/>
        <v>182950</v>
      </c>
      <c r="N299" s="493">
        <f t="shared" si="89"/>
        <v>182950</v>
      </c>
      <c r="O299" s="493">
        <f t="shared" si="89"/>
        <v>182950</v>
      </c>
      <c r="P299" s="493">
        <f t="shared" si="89"/>
        <v>182988</v>
      </c>
      <c r="Q299" s="274"/>
    </row>
    <row r="300" spans="1:17" s="249" customFormat="1" ht="43.5" customHeight="1">
      <c r="A300" s="645"/>
      <c r="B300" s="772">
        <v>85218</v>
      </c>
      <c r="C300" s="305" t="s">
        <v>80</v>
      </c>
      <c r="D300" s="389">
        <v>467711</v>
      </c>
      <c r="E300" s="389">
        <f aca="true" t="shared" si="90" ref="E300:P300">SUM(E301)</f>
        <v>31870</v>
      </c>
      <c r="F300" s="389">
        <f t="shared" si="90"/>
        <v>47310</v>
      </c>
      <c r="G300" s="389">
        <f t="shared" si="90"/>
        <v>48010</v>
      </c>
      <c r="H300" s="389">
        <f t="shared" si="90"/>
        <v>34970</v>
      </c>
      <c r="I300" s="389">
        <f t="shared" si="90"/>
        <v>35800</v>
      </c>
      <c r="J300" s="389">
        <f t="shared" si="90"/>
        <v>37810</v>
      </c>
      <c r="K300" s="389">
        <f t="shared" si="90"/>
        <v>34763</v>
      </c>
      <c r="L300" s="389">
        <f t="shared" si="90"/>
        <v>34600</v>
      </c>
      <c r="M300" s="389">
        <f t="shared" si="90"/>
        <v>34600</v>
      </c>
      <c r="N300" s="389">
        <f t="shared" si="90"/>
        <v>34600</v>
      </c>
      <c r="O300" s="389">
        <f t="shared" si="90"/>
        <v>51200</v>
      </c>
      <c r="P300" s="389">
        <f t="shared" si="90"/>
        <v>42178</v>
      </c>
      <c r="Q300" s="274"/>
    </row>
    <row r="301" spans="1:17" s="249" customFormat="1" ht="41.25" customHeight="1">
      <c r="A301" s="645"/>
      <c r="B301" s="772"/>
      <c r="C301" s="332" t="s">
        <v>151</v>
      </c>
      <c r="D301" s="545">
        <v>467711</v>
      </c>
      <c r="E301" s="545">
        <v>31870</v>
      </c>
      <c r="F301" s="545">
        <v>47310</v>
      </c>
      <c r="G301" s="545">
        <v>48010</v>
      </c>
      <c r="H301" s="545">
        <v>34970</v>
      </c>
      <c r="I301" s="545">
        <v>35800</v>
      </c>
      <c r="J301" s="545">
        <v>37810</v>
      </c>
      <c r="K301" s="545">
        <v>34763</v>
      </c>
      <c r="L301" s="545">
        <v>34600</v>
      </c>
      <c r="M301" s="545">
        <v>34600</v>
      </c>
      <c r="N301" s="545">
        <v>34600</v>
      </c>
      <c r="O301" s="545">
        <v>51200</v>
      </c>
      <c r="P301" s="545">
        <v>42178</v>
      </c>
      <c r="Q301" s="274"/>
    </row>
    <row r="302" spans="1:17" s="249" customFormat="1" ht="40.5" customHeight="1">
      <c r="A302" s="645"/>
      <c r="B302" s="772"/>
      <c r="C302" s="334" t="s">
        <v>99</v>
      </c>
      <c r="D302" s="606">
        <v>467711</v>
      </c>
      <c r="E302" s="521">
        <f>SUM(E301)</f>
        <v>31870</v>
      </c>
      <c r="F302" s="521">
        <f aca="true" t="shared" si="91" ref="F302:P302">SUM(F301)</f>
        <v>47310</v>
      </c>
      <c r="G302" s="521">
        <f t="shared" si="91"/>
        <v>48010</v>
      </c>
      <c r="H302" s="521">
        <f t="shared" si="91"/>
        <v>34970</v>
      </c>
      <c r="I302" s="521">
        <f t="shared" si="91"/>
        <v>35800</v>
      </c>
      <c r="J302" s="521">
        <f t="shared" si="91"/>
        <v>37810</v>
      </c>
      <c r="K302" s="521">
        <f t="shared" si="91"/>
        <v>34763</v>
      </c>
      <c r="L302" s="521">
        <f t="shared" si="91"/>
        <v>34600</v>
      </c>
      <c r="M302" s="521">
        <f t="shared" si="91"/>
        <v>34600</v>
      </c>
      <c r="N302" s="521">
        <f t="shared" si="91"/>
        <v>34600</v>
      </c>
      <c r="O302" s="521">
        <f t="shared" si="91"/>
        <v>51200</v>
      </c>
      <c r="P302" s="521">
        <f t="shared" si="91"/>
        <v>42178</v>
      </c>
      <c r="Q302" s="284"/>
    </row>
    <row r="303" spans="1:17" s="249" customFormat="1" ht="36.75" customHeight="1">
      <c r="A303" s="646"/>
      <c r="B303" s="772"/>
      <c r="C303" s="324" t="s">
        <v>115</v>
      </c>
      <c r="D303" s="592">
        <v>402484</v>
      </c>
      <c r="E303" s="556">
        <v>26600</v>
      </c>
      <c r="F303" s="556">
        <v>39850</v>
      </c>
      <c r="G303" s="556">
        <v>39280</v>
      </c>
      <c r="H303" s="556">
        <v>28700</v>
      </c>
      <c r="I303" s="556">
        <v>28700</v>
      </c>
      <c r="J303" s="556">
        <v>40800</v>
      </c>
      <c r="K303" s="556">
        <v>32800</v>
      </c>
      <c r="L303" s="556">
        <v>30800</v>
      </c>
      <c r="M303" s="556">
        <v>30800</v>
      </c>
      <c r="N303" s="556">
        <v>30800</v>
      </c>
      <c r="O303" s="556">
        <v>40652</v>
      </c>
      <c r="P303" s="556">
        <v>32702</v>
      </c>
      <c r="Q303" s="274"/>
    </row>
    <row r="304" spans="1:16" s="263" customFormat="1" ht="49.5" customHeight="1">
      <c r="A304" s="641" t="s">
        <v>0</v>
      </c>
      <c r="B304" s="642" t="s">
        <v>1</v>
      </c>
      <c r="C304" s="643" t="s">
        <v>87</v>
      </c>
      <c r="D304" s="642" t="s">
        <v>2</v>
      </c>
      <c r="E304" s="641" t="s">
        <v>42</v>
      </c>
      <c r="F304" s="642" t="s">
        <v>43</v>
      </c>
      <c r="G304" s="642" t="s">
        <v>44</v>
      </c>
      <c r="H304" s="642" t="s">
        <v>45</v>
      </c>
      <c r="I304" s="642" t="s">
        <v>46</v>
      </c>
      <c r="J304" s="642" t="s">
        <v>47</v>
      </c>
      <c r="K304" s="642" t="s">
        <v>48</v>
      </c>
      <c r="L304" s="642" t="s">
        <v>49</v>
      </c>
      <c r="M304" s="642" t="s">
        <v>50</v>
      </c>
      <c r="N304" s="642" t="s">
        <v>51</v>
      </c>
      <c r="O304" s="642" t="s">
        <v>52</v>
      </c>
      <c r="P304" s="642" t="s">
        <v>53</v>
      </c>
    </row>
    <row r="305" spans="1:17" s="249" customFormat="1" ht="48" customHeight="1">
      <c r="A305" s="645"/>
      <c r="B305" s="772">
        <v>85226</v>
      </c>
      <c r="C305" s="305" t="s">
        <v>81</v>
      </c>
      <c r="D305" s="394">
        <f>SUM(D306)</f>
        <v>28000</v>
      </c>
      <c r="E305" s="389">
        <f aca="true" t="shared" si="92" ref="E305:P305">SUM(E306)</f>
        <v>0</v>
      </c>
      <c r="F305" s="389">
        <f t="shared" si="92"/>
        <v>0</v>
      </c>
      <c r="G305" s="389">
        <f t="shared" si="92"/>
        <v>0</v>
      </c>
      <c r="H305" s="389">
        <f t="shared" si="92"/>
        <v>1000</v>
      </c>
      <c r="I305" s="389">
        <f t="shared" si="92"/>
        <v>170</v>
      </c>
      <c r="J305" s="389">
        <f t="shared" si="92"/>
        <v>3620</v>
      </c>
      <c r="K305" s="389">
        <f t="shared" si="92"/>
        <v>2600</v>
      </c>
      <c r="L305" s="389">
        <f t="shared" si="92"/>
        <v>0</v>
      </c>
      <c r="M305" s="389">
        <f t="shared" si="92"/>
        <v>3380</v>
      </c>
      <c r="N305" s="389">
        <f t="shared" si="92"/>
        <v>9430</v>
      </c>
      <c r="O305" s="389">
        <f t="shared" si="92"/>
        <v>5500</v>
      </c>
      <c r="P305" s="389">
        <f t="shared" si="92"/>
        <v>2300</v>
      </c>
      <c r="Q305" s="274"/>
    </row>
    <row r="306" spans="1:17" s="249" customFormat="1" ht="48" customHeight="1">
      <c r="A306" s="645"/>
      <c r="B306" s="773"/>
      <c r="C306" s="332" t="s">
        <v>151</v>
      </c>
      <c r="D306" s="395">
        <v>28000</v>
      </c>
      <c r="E306" s="491">
        <v>0</v>
      </c>
      <c r="F306" s="491">
        <v>0</v>
      </c>
      <c r="G306" s="491">
        <v>0</v>
      </c>
      <c r="H306" s="491">
        <v>1000</v>
      </c>
      <c r="I306" s="491">
        <v>170</v>
      </c>
      <c r="J306" s="491">
        <v>3620</v>
      </c>
      <c r="K306" s="491">
        <v>2600</v>
      </c>
      <c r="L306" s="491">
        <v>0</v>
      </c>
      <c r="M306" s="491">
        <v>3380</v>
      </c>
      <c r="N306" s="491">
        <v>9430</v>
      </c>
      <c r="O306" s="491">
        <v>5500</v>
      </c>
      <c r="P306" s="491">
        <v>2300</v>
      </c>
      <c r="Q306" s="274"/>
    </row>
    <row r="307" spans="1:17" s="249" customFormat="1" ht="35.25" customHeight="1">
      <c r="A307" s="645"/>
      <c r="B307" s="773"/>
      <c r="C307" s="334" t="s">
        <v>99</v>
      </c>
      <c r="D307" s="396">
        <v>28000</v>
      </c>
      <c r="E307" s="521">
        <f>SUM(E306)</f>
        <v>0</v>
      </c>
      <c r="F307" s="521">
        <f aca="true" t="shared" si="93" ref="F307:P307">SUM(F306)</f>
        <v>0</v>
      </c>
      <c r="G307" s="521">
        <f t="shared" si="93"/>
        <v>0</v>
      </c>
      <c r="H307" s="521">
        <f t="shared" si="93"/>
        <v>1000</v>
      </c>
      <c r="I307" s="521">
        <f t="shared" si="93"/>
        <v>170</v>
      </c>
      <c r="J307" s="521">
        <f t="shared" si="93"/>
        <v>3620</v>
      </c>
      <c r="K307" s="521">
        <f t="shared" si="93"/>
        <v>2600</v>
      </c>
      <c r="L307" s="521">
        <f t="shared" si="93"/>
        <v>0</v>
      </c>
      <c r="M307" s="521">
        <f t="shared" si="93"/>
        <v>3380</v>
      </c>
      <c r="N307" s="521">
        <f t="shared" si="93"/>
        <v>9430</v>
      </c>
      <c r="O307" s="521">
        <f t="shared" si="93"/>
        <v>5500</v>
      </c>
      <c r="P307" s="521">
        <f t="shared" si="93"/>
        <v>2300</v>
      </c>
      <c r="Q307" s="274"/>
    </row>
    <row r="308" spans="1:17" s="249" customFormat="1" ht="47.25" customHeight="1">
      <c r="A308" s="646"/>
      <c r="B308" s="773"/>
      <c r="C308" s="324" t="s">
        <v>115</v>
      </c>
      <c r="D308" s="401">
        <v>18197</v>
      </c>
      <c r="E308" s="556">
        <v>0</v>
      </c>
      <c r="F308" s="556">
        <v>0</v>
      </c>
      <c r="G308" s="556">
        <v>0</v>
      </c>
      <c r="H308" s="556">
        <v>0</v>
      </c>
      <c r="I308" s="556">
        <v>0</v>
      </c>
      <c r="J308" s="556">
        <v>3620</v>
      </c>
      <c r="K308" s="556">
        <v>2600</v>
      </c>
      <c r="L308" s="556">
        <v>0</v>
      </c>
      <c r="M308" s="556">
        <v>0</v>
      </c>
      <c r="N308" s="556">
        <v>5480</v>
      </c>
      <c r="O308" s="556">
        <v>4500</v>
      </c>
      <c r="P308" s="556">
        <v>1997</v>
      </c>
      <c r="Q308" s="274"/>
    </row>
    <row r="309" spans="1:17" s="248" customFormat="1" ht="54.75" customHeight="1">
      <c r="A309" s="750">
        <v>853</v>
      </c>
      <c r="B309" s="299"/>
      <c r="C309" s="297" t="s">
        <v>34</v>
      </c>
      <c r="D309" s="399">
        <v>2205210</v>
      </c>
      <c r="E309" s="399">
        <f aca="true" t="shared" si="94" ref="E309:P309">SUM(E310,E314,E318,E323)</f>
        <v>217632</v>
      </c>
      <c r="F309" s="399">
        <f t="shared" si="94"/>
        <v>194775</v>
      </c>
      <c r="G309" s="399">
        <f t="shared" si="94"/>
        <v>223033</v>
      </c>
      <c r="H309" s="399">
        <f t="shared" si="94"/>
        <v>177017</v>
      </c>
      <c r="I309" s="399">
        <f t="shared" si="94"/>
        <v>193279</v>
      </c>
      <c r="J309" s="399">
        <f t="shared" si="94"/>
        <v>188846</v>
      </c>
      <c r="K309" s="399">
        <f t="shared" si="94"/>
        <v>170607</v>
      </c>
      <c r="L309" s="399">
        <f t="shared" si="94"/>
        <v>163117</v>
      </c>
      <c r="M309" s="399">
        <f t="shared" si="94"/>
        <v>197797</v>
      </c>
      <c r="N309" s="399">
        <f t="shared" si="94"/>
        <v>165874</v>
      </c>
      <c r="O309" s="399">
        <f t="shared" si="94"/>
        <v>157464</v>
      </c>
      <c r="P309" s="399">
        <f t="shared" si="94"/>
        <v>155769</v>
      </c>
      <c r="Q309" s="273"/>
    </row>
    <row r="310" spans="1:17" s="249" customFormat="1" ht="49.5" customHeight="1">
      <c r="A310" s="751"/>
      <c r="B310" s="757">
        <v>85311</v>
      </c>
      <c r="C310" s="300" t="s">
        <v>181</v>
      </c>
      <c r="D310" s="400">
        <v>105896</v>
      </c>
      <c r="E310" s="422">
        <f>SUM(E312)</f>
        <v>0</v>
      </c>
      <c r="F310" s="422">
        <f aca="true" t="shared" si="95" ref="F310:P310">SUM(F312)</f>
        <v>0</v>
      </c>
      <c r="G310" s="422">
        <f t="shared" si="95"/>
        <v>51458</v>
      </c>
      <c r="H310" s="422">
        <f t="shared" si="95"/>
        <v>0</v>
      </c>
      <c r="I310" s="422">
        <f t="shared" si="95"/>
        <v>0</v>
      </c>
      <c r="J310" s="422">
        <v>25729</v>
      </c>
      <c r="K310" s="422">
        <v>1490</v>
      </c>
      <c r="L310" s="422">
        <f t="shared" si="95"/>
        <v>0</v>
      </c>
      <c r="M310" s="422">
        <f t="shared" si="95"/>
        <v>25729</v>
      </c>
      <c r="N310" s="422">
        <f t="shared" si="95"/>
        <v>0</v>
      </c>
      <c r="O310" s="422">
        <f t="shared" si="95"/>
        <v>1490</v>
      </c>
      <c r="P310" s="422">
        <f t="shared" si="95"/>
        <v>0</v>
      </c>
      <c r="Q310" s="274"/>
    </row>
    <row r="311" spans="1:17" s="249" customFormat="1" ht="47.25" customHeight="1">
      <c r="A311" s="751"/>
      <c r="B311" s="757"/>
      <c r="C311" s="301" t="s">
        <v>92</v>
      </c>
      <c r="D311" s="395">
        <v>105896</v>
      </c>
      <c r="E311" s="621">
        <v>0</v>
      </c>
      <c r="F311" s="491">
        <v>0</v>
      </c>
      <c r="G311" s="491">
        <v>51458</v>
      </c>
      <c r="H311" s="491">
        <v>0</v>
      </c>
      <c r="I311" s="491">
        <v>0</v>
      </c>
      <c r="J311" s="491">
        <v>25729</v>
      </c>
      <c r="K311" s="491">
        <v>1490</v>
      </c>
      <c r="L311" s="491">
        <v>0</v>
      </c>
      <c r="M311" s="491">
        <v>25729</v>
      </c>
      <c r="N311" s="491">
        <v>0</v>
      </c>
      <c r="O311" s="491">
        <v>1490</v>
      </c>
      <c r="P311" s="491">
        <v>0</v>
      </c>
      <c r="Q311" s="274"/>
    </row>
    <row r="312" spans="1:17" s="249" customFormat="1" ht="36" customHeight="1">
      <c r="A312" s="751"/>
      <c r="B312" s="757"/>
      <c r="C312" s="327" t="s">
        <v>99</v>
      </c>
      <c r="D312" s="502">
        <f>SUM(D311)</f>
        <v>105896</v>
      </c>
      <c r="E312" s="502">
        <f aca="true" t="shared" si="96" ref="E312:P313">SUM(E311)</f>
        <v>0</v>
      </c>
      <c r="F312" s="502">
        <f t="shared" si="96"/>
        <v>0</v>
      </c>
      <c r="G312" s="502">
        <f t="shared" si="96"/>
        <v>51458</v>
      </c>
      <c r="H312" s="502">
        <f t="shared" si="96"/>
        <v>0</v>
      </c>
      <c r="I312" s="502">
        <f t="shared" si="96"/>
        <v>0</v>
      </c>
      <c r="J312" s="502">
        <v>25729</v>
      </c>
      <c r="K312" s="502">
        <v>1490</v>
      </c>
      <c r="L312" s="502">
        <f t="shared" si="96"/>
        <v>0</v>
      </c>
      <c r="M312" s="502">
        <f t="shared" si="96"/>
        <v>25729</v>
      </c>
      <c r="N312" s="502">
        <f t="shared" si="96"/>
        <v>0</v>
      </c>
      <c r="O312" s="502">
        <f t="shared" si="96"/>
        <v>1490</v>
      </c>
      <c r="P312" s="503">
        <v>0</v>
      </c>
      <c r="Q312" s="274"/>
    </row>
    <row r="313" spans="1:17" s="249" customFormat="1" ht="41.25" customHeight="1">
      <c r="A313" s="751"/>
      <c r="B313" s="758"/>
      <c r="C313" s="302" t="s">
        <v>142</v>
      </c>
      <c r="D313" s="401">
        <v>105896</v>
      </c>
      <c r="E313" s="557">
        <f>SUM(E312)</f>
        <v>0</v>
      </c>
      <c r="F313" s="557">
        <f t="shared" si="96"/>
        <v>0</v>
      </c>
      <c r="G313" s="557">
        <f t="shared" si="96"/>
        <v>51458</v>
      </c>
      <c r="H313" s="557">
        <f t="shared" si="96"/>
        <v>0</v>
      </c>
      <c r="I313" s="557">
        <f t="shared" si="96"/>
        <v>0</v>
      </c>
      <c r="J313" s="557">
        <v>25729</v>
      </c>
      <c r="K313" s="557">
        <f t="shared" si="96"/>
        <v>1490</v>
      </c>
      <c r="L313" s="557">
        <f t="shared" si="96"/>
        <v>0</v>
      </c>
      <c r="M313" s="557">
        <f t="shared" si="96"/>
        <v>25729</v>
      </c>
      <c r="N313" s="557">
        <f t="shared" si="96"/>
        <v>0</v>
      </c>
      <c r="O313" s="557">
        <f t="shared" si="96"/>
        <v>1490</v>
      </c>
      <c r="P313" s="556">
        <f t="shared" si="96"/>
        <v>0</v>
      </c>
      <c r="Q313" s="274"/>
    </row>
    <row r="314" spans="1:17" s="249" customFormat="1" ht="45" customHeight="1">
      <c r="A314" s="751"/>
      <c r="B314" s="756">
        <v>85321</v>
      </c>
      <c r="C314" s="305" t="s">
        <v>82</v>
      </c>
      <c r="D314" s="394">
        <f>SUM(D315)</f>
        <v>30000</v>
      </c>
      <c r="E314" s="389">
        <f aca="true" t="shared" si="97" ref="E314:P314">SUM(E315)</f>
        <v>5000</v>
      </c>
      <c r="F314" s="389">
        <f t="shared" si="97"/>
        <v>0</v>
      </c>
      <c r="G314" s="389">
        <f t="shared" si="97"/>
        <v>0</v>
      </c>
      <c r="H314" s="389">
        <f t="shared" si="97"/>
        <v>9000</v>
      </c>
      <c r="I314" s="389">
        <f t="shared" si="97"/>
        <v>0</v>
      </c>
      <c r="J314" s="389">
        <f t="shared" si="97"/>
        <v>0</v>
      </c>
      <c r="K314" s="389">
        <f t="shared" si="97"/>
        <v>6000</v>
      </c>
      <c r="L314" s="389">
        <f t="shared" si="97"/>
        <v>0</v>
      </c>
      <c r="M314" s="389">
        <f t="shared" si="97"/>
        <v>0</v>
      </c>
      <c r="N314" s="389">
        <f t="shared" si="97"/>
        <v>10000</v>
      </c>
      <c r="O314" s="389">
        <f t="shared" si="97"/>
        <v>0</v>
      </c>
      <c r="P314" s="389">
        <f t="shared" si="97"/>
        <v>0</v>
      </c>
      <c r="Q314" s="274"/>
    </row>
    <row r="315" spans="1:17" s="249" customFormat="1" ht="48.75" customHeight="1">
      <c r="A315" s="751"/>
      <c r="B315" s="781"/>
      <c r="C315" s="301" t="s">
        <v>92</v>
      </c>
      <c r="D315" s="615">
        <v>30000</v>
      </c>
      <c r="E315" s="622">
        <v>5000</v>
      </c>
      <c r="F315" s="622">
        <v>0</v>
      </c>
      <c r="G315" s="622">
        <v>0</v>
      </c>
      <c r="H315" s="622">
        <v>9000</v>
      </c>
      <c r="I315" s="622">
        <v>0</v>
      </c>
      <c r="J315" s="622">
        <v>0</v>
      </c>
      <c r="K315" s="622">
        <v>6000</v>
      </c>
      <c r="L315" s="622">
        <v>0</v>
      </c>
      <c r="M315" s="622">
        <v>0</v>
      </c>
      <c r="N315" s="622">
        <v>10000</v>
      </c>
      <c r="O315" s="622">
        <v>0</v>
      </c>
      <c r="P315" s="491">
        <v>0</v>
      </c>
      <c r="Q315" s="274"/>
    </row>
    <row r="316" spans="1:17" s="249" customFormat="1" ht="33.75" customHeight="1">
      <c r="A316" s="751"/>
      <c r="B316" s="781"/>
      <c r="C316" s="331" t="s">
        <v>99</v>
      </c>
      <c r="D316" s="616">
        <v>30000</v>
      </c>
      <c r="E316" s="520">
        <f>SUM(E315)</f>
        <v>5000</v>
      </c>
      <c r="F316" s="520">
        <f aca="true" t="shared" si="98" ref="F316:P316">SUM(F315)</f>
        <v>0</v>
      </c>
      <c r="G316" s="520">
        <f t="shared" si="98"/>
        <v>0</v>
      </c>
      <c r="H316" s="520">
        <f t="shared" si="98"/>
        <v>9000</v>
      </c>
      <c r="I316" s="520">
        <f t="shared" si="98"/>
        <v>0</v>
      </c>
      <c r="J316" s="520">
        <f t="shared" si="98"/>
        <v>0</v>
      </c>
      <c r="K316" s="520">
        <f t="shared" si="98"/>
        <v>6000</v>
      </c>
      <c r="L316" s="520">
        <f t="shared" si="98"/>
        <v>0</v>
      </c>
      <c r="M316" s="520">
        <f t="shared" si="98"/>
        <v>0</v>
      </c>
      <c r="N316" s="520">
        <f t="shared" si="98"/>
        <v>10000</v>
      </c>
      <c r="O316" s="520">
        <f t="shared" si="98"/>
        <v>0</v>
      </c>
      <c r="P316" s="521">
        <f t="shared" si="98"/>
        <v>0</v>
      </c>
      <c r="Q316" s="274"/>
    </row>
    <row r="317" spans="1:17" s="249" customFormat="1" ht="27" customHeight="1">
      <c r="A317" s="751"/>
      <c r="B317" s="782"/>
      <c r="C317" s="302" t="s">
        <v>142</v>
      </c>
      <c r="D317" s="617">
        <v>30000</v>
      </c>
      <c r="E317" s="578">
        <f>SUM(E316)</f>
        <v>5000</v>
      </c>
      <c r="F317" s="578">
        <f aca="true" t="shared" si="99" ref="F317:P317">SUM(F316)</f>
        <v>0</v>
      </c>
      <c r="G317" s="578">
        <f t="shared" si="99"/>
        <v>0</v>
      </c>
      <c r="H317" s="578">
        <f t="shared" si="99"/>
        <v>9000</v>
      </c>
      <c r="I317" s="578">
        <f t="shared" si="99"/>
        <v>0</v>
      </c>
      <c r="J317" s="578">
        <f t="shared" si="99"/>
        <v>0</v>
      </c>
      <c r="K317" s="578">
        <f t="shared" si="99"/>
        <v>6000</v>
      </c>
      <c r="L317" s="578">
        <f t="shared" si="99"/>
        <v>0</v>
      </c>
      <c r="M317" s="578">
        <f t="shared" si="99"/>
        <v>0</v>
      </c>
      <c r="N317" s="578">
        <f t="shared" si="99"/>
        <v>10000</v>
      </c>
      <c r="O317" s="578">
        <f t="shared" si="99"/>
        <v>0</v>
      </c>
      <c r="P317" s="556">
        <f t="shared" si="99"/>
        <v>0</v>
      </c>
      <c r="Q317" s="274"/>
    </row>
    <row r="318" spans="1:17" s="249" customFormat="1" ht="48" customHeight="1">
      <c r="A318" s="751"/>
      <c r="B318" s="756">
        <v>85333</v>
      </c>
      <c r="C318" s="305" t="s">
        <v>169</v>
      </c>
      <c r="D318" s="394">
        <v>2060114</v>
      </c>
      <c r="E318" s="459">
        <v>212632</v>
      </c>
      <c r="F318" s="460">
        <v>194775</v>
      </c>
      <c r="G318" s="461">
        <v>171575</v>
      </c>
      <c r="H318" s="460">
        <v>162917</v>
      </c>
      <c r="I318" s="461">
        <v>190179</v>
      </c>
      <c r="J318" s="460">
        <v>162917</v>
      </c>
      <c r="K318" s="461">
        <v>162917</v>
      </c>
      <c r="L318" s="460">
        <v>162917</v>
      </c>
      <c r="M318" s="461">
        <v>171968</v>
      </c>
      <c r="N318" s="460">
        <v>155774</v>
      </c>
      <c r="O318" s="461">
        <v>155774</v>
      </c>
      <c r="P318" s="460">
        <v>155769</v>
      </c>
      <c r="Q318" s="274"/>
    </row>
    <row r="319" spans="1:17" s="249" customFormat="1" ht="44.25" customHeight="1">
      <c r="A319" s="751"/>
      <c r="B319" s="781"/>
      <c r="C319" s="419" t="s">
        <v>145</v>
      </c>
      <c r="D319" s="530">
        <v>2060114</v>
      </c>
      <c r="E319" s="526">
        <v>212632</v>
      </c>
      <c r="F319" s="521">
        <v>194775</v>
      </c>
      <c r="G319" s="526">
        <v>171575</v>
      </c>
      <c r="H319" s="521">
        <v>162917</v>
      </c>
      <c r="I319" s="526">
        <v>190179</v>
      </c>
      <c r="J319" s="521">
        <v>162917</v>
      </c>
      <c r="K319" s="526">
        <v>162917</v>
      </c>
      <c r="L319" s="521">
        <v>162917</v>
      </c>
      <c r="M319" s="526">
        <v>171968</v>
      </c>
      <c r="N319" s="521">
        <v>155774</v>
      </c>
      <c r="O319" s="526">
        <v>155774</v>
      </c>
      <c r="P319" s="521">
        <v>155769</v>
      </c>
      <c r="Q319" s="274"/>
    </row>
    <row r="320" spans="1:17" s="249" customFormat="1" ht="45.75" customHeight="1">
      <c r="A320" s="751"/>
      <c r="B320" s="781"/>
      <c r="C320" s="331" t="s">
        <v>99</v>
      </c>
      <c r="D320" s="623">
        <v>2055844</v>
      </c>
      <c r="E320" s="526">
        <v>212632</v>
      </c>
      <c r="F320" s="521">
        <v>194775</v>
      </c>
      <c r="G320" s="526">
        <v>167305</v>
      </c>
      <c r="H320" s="521">
        <v>162917</v>
      </c>
      <c r="I320" s="526">
        <v>190179</v>
      </c>
      <c r="J320" s="521">
        <v>162917</v>
      </c>
      <c r="K320" s="526">
        <v>162917</v>
      </c>
      <c r="L320" s="521">
        <v>162917</v>
      </c>
      <c r="M320" s="526">
        <v>171968</v>
      </c>
      <c r="N320" s="521">
        <v>155774</v>
      </c>
      <c r="O320" s="526">
        <v>155774</v>
      </c>
      <c r="P320" s="521">
        <v>155769</v>
      </c>
      <c r="Q320" s="274"/>
    </row>
    <row r="321" spans="1:17" s="249" customFormat="1" ht="36" customHeight="1">
      <c r="A321" s="751"/>
      <c r="B321" s="781"/>
      <c r="C321" s="330" t="s">
        <v>115</v>
      </c>
      <c r="D321" s="624">
        <v>1756911</v>
      </c>
      <c r="E321" s="492">
        <v>194316</v>
      </c>
      <c r="F321" s="528">
        <v>176459</v>
      </c>
      <c r="G321" s="492">
        <v>149020</v>
      </c>
      <c r="H321" s="528">
        <v>137458</v>
      </c>
      <c r="I321" s="492">
        <v>137458</v>
      </c>
      <c r="J321" s="528">
        <v>137458</v>
      </c>
      <c r="K321" s="492">
        <v>137458</v>
      </c>
      <c r="L321" s="528">
        <v>137458</v>
      </c>
      <c r="M321" s="492">
        <v>137458</v>
      </c>
      <c r="N321" s="528">
        <v>137458</v>
      </c>
      <c r="O321" s="492">
        <v>137458</v>
      </c>
      <c r="P321" s="528">
        <v>137452</v>
      </c>
      <c r="Q321" s="274"/>
    </row>
    <row r="322" spans="1:17" s="249" customFormat="1" ht="36" customHeight="1">
      <c r="A322" s="751"/>
      <c r="B322" s="782"/>
      <c r="C322" s="324" t="s">
        <v>59</v>
      </c>
      <c r="D322" s="404">
        <v>4270</v>
      </c>
      <c r="E322" s="493">
        <v>0</v>
      </c>
      <c r="F322" s="493">
        <v>0</v>
      </c>
      <c r="G322" s="493">
        <v>4270</v>
      </c>
      <c r="H322" s="493">
        <v>0</v>
      </c>
      <c r="I322" s="493">
        <v>0</v>
      </c>
      <c r="J322" s="493">
        <v>0</v>
      </c>
      <c r="K322" s="493">
        <v>0</v>
      </c>
      <c r="L322" s="493">
        <v>0</v>
      </c>
      <c r="M322" s="493">
        <v>0</v>
      </c>
      <c r="N322" s="493">
        <v>0</v>
      </c>
      <c r="O322" s="493">
        <v>0</v>
      </c>
      <c r="P322" s="493">
        <v>0</v>
      </c>
      <c r="Q322" s="274"/>
    </row>
    <row r="323" spans="1:17" s="249" customFormat="1" ht="45" customHeight="1">
      <c r="A323" s="751"/>
      <c r="B323" s="759">
        <v>85395</v>
      </c>
      <c r="C323" s="342" t="s">
        <v>40</v>
      </c>
      <c r="D323" s="394">
        <v>9200</v>
      </c>
      <c r="E323" s="394">
        <f>SUM(E324,E326)</f>
        <v>0</v>
      </c>
      <c r="F323" s="394">
        <f aca="true" t="shared" si="100" ref="F323:P323">SUM(F324,F326)</f>
        <v>0</v>
      </c>
      <c r="G323" s="394">
        <f t="shared" si="100"/>
        <v>0</v>
      </c>
      <c r="H323" s="394">
        <v>5100</v>
      </c>
      <c r="I323" s="394">
        <v>3100</v>
      </c>
      <c r="J323" s="394">
        <f t="shared" si="100"/>
        <v>200</v>
      </c>
      <c r="K323" s="394">
        <f t="shared" si="100"/>
        <v>200</v>
      </c>
      <c r="L323" s="394">
        <f t="shared" si="100"/>
        <v>200</v>
      </c>
      <c r="M323" s="394">
        <f t="shared" si="100"/>
        <v>100</v>
      </c>
      <c r="N323" s="394">
        <f t="shared" si="100"/>
        <v>100</v>
      </c>
      <c r="O323" s="394">
        <f t="shared" si="100"/>
        <v>200</v>
      </c>
      <c r="P323" s="394">
        <f t="shared" si="100"/>
        <v>0</v>
      </c>
      <c r="Q323" s="274"/>
    </row>
    <row r="324" spans="1:17" s="259" customFormat="1" ht="37.5" customHeight="1">
      <c r="A324" s="751"/>
      <c r="B324" s="760"/>
      <c r="C324" s="303" t="s">
        <v>190</v>
      </c>
      <c r="D324" s="402">
        <v>9200</v>
      </c>
      <c r="E324" s="530">
        <v>0</v>
      </c>
      <c r="F324" s="402">
        <v>0</v>
      </c>
      <c r="G324" s="402">
        <v>0</v>
      </c>
      <c r="H324" s="402">
        <v>5100</v>
      </c>
      <c r="I324" s="402">
        <v>3100</v>
      </c>
      <c r="J324" s="402">
        <v>200</v>
      </c>
      <c r="K324" s="402">
        <v>200</v>
      </c>
      <c r="L324" s="402">
        <v>200</v>
      </c>
      <c r="M324" s="402">
        <v>100</v>
      </c>
      <c r="N324" s="402">
        <v>100</v>
      </c>
      <c r="O324" s="402">
        <v>200</v>
      </c>
      <c r="P324" s="402">
        <v>0</v>
      </c>
      <c r="Q324" s="285"/>
    </row>
    <row r="325" spans="1:17" s="259" customFormat="1" ht="37.5" customHeight="1">
      <c r="A325" s="751"/>
      <c r="B325" s="760"/>
      <c r="C325" s="319" t="s">
        <v>106</v>
      </c>
      <c r="D325" s="675">
        <v>9200</v>
      </c>
      <c r="E325" s="676">
        <v>0</v>
      </c>
      <c r="F325" s="675">
        <v>0</v>
      </c>
      <c r="G325" s="676">
        <v>0</v>
      </c>
      <c r="H325" s="675">
        <v>5100</v>
      </c>
      <c r="I325" s="675">
        <v>3100</v>
      </c>
      <c r="J325" s="676">
        <v>200</v>
      </c>
      <c r="K325" s="675">
        <v>200</v>
      </c>
      <c r="L325" s="676">
        <v>200</v>
      </c>
      <c r="M325" s="675">
        <v>100</v>
      </c>
      <c r="N325" s="676">
        <v>100</v>
      </c>
      <c r="O325" s="675">
        <v>200</v>
      </c>
      <c r="P325" s="675">
        <v>0</v>
      </c>
      <c r="Q325" s="285"/>
    </row>
    <row r="326" spans="1:17" s="259" customFormat="1" ht="34.5" customHeight="1">
      <c r="A326" s="752"/>
      <c r="B326" s="761"/>
      <c r="C326" s="304" t="s">
        <v>200</v>
      </c>
      <c r="D326" s="516">
        <v>8000</v>
      </c>
      <c r="E326" s="578">
        <v>0</v>
      </c>
      <c r="F326" s="556">
        <v>0</v>
      </c>
      <c r="G326" s="561">
        <v>0</v>
      </c>
      <c r="H326" s="556">
        <v>4900</v>
      </c>
      <c r="I326" s="556">
        <v>3100</v>
      </c>
      <c r="J326" s="561">
        <v>0</v>
      </c>
      <c r="K326" s="556">
        <v>0</v>
      </c>
      <c r="L326" s="561">
        <v>0</v>
      </c>
      <c r="M326" s="556">
        <v>0</v>
      </c>
      <c r="N326" s="561">
        <v>0</v>
      </c>
      <c r="O326" s="556">
        <v>0</v>
      </c>
      <c r="P326" s="556">
        <v>0</v>
      </c>
      <c r="Q326" s="285"/>
    </row>
    <row r="327" spans="1:16" s="263" customFormat="1" ht="49.5" customHeight="1">
      <c r="A327" s="641" t="s">
        <v>0</v>
      </c>
      <c r="B327" s="642" t="s">
        <v>1</v>
      </c>
      <c r="C327" s="643" t="s">
        <v>87</v>
      </c>
      <c r="D327" s="642" t="s">
        <v>2</v>
      </c>
      <c r="E327" s="641" t="s">
        <v>42</v>
      </c>
      <c r="F327" s="642" t="s">
        <v>43</v>
      </c>
      <c r="G327" s="642" t="s">
        <v>44</v>
      </c>
      <c r="H327" s="642" t="s">
        <v>45</v>
      </c>
      <c r="I327" s="642" t="s">
        <v>46</v>
      </c>
      <c r="J327" s="642" t="s">
        <v>47</v>
      </c>
      <c r="K327" s="642" t="s">
        <v>48</v>
      </c>
      <c r="L327" s="642" t="s">
        <v>49</v>
      </c>
      <c r="M327" s="642" t="s">
        <v>50</v>
      </c>
      <c r="N327" s="642" t="s">
        <v>51</v>
      </c>
      <c r="O327" s="642" t="s">
        <v>52</v>
      </c>
      <c r="P327" s="642" t="s">
        <v>53</v>
      </c>
    </row>
    <row r="328" spans="1:17" s="248" customFormat="1" ht="78" customHeight="1">
      <c r="A328" s="750">
        <v>854</v>
      </c>
      <c r="B328" s="299"/>
      <c r="C328" s="297" t="s">
        <v>35</v>
      </c>
      <c r="D328" s="405">
        <v>2957321</v>
      </c>
      <c r="E328" s="405">
        <f aca="true" t="shared" si="101" ref="E328:P328">SUM(E329,E342,E347,E354,E375,E391)</f>
        <v>240316</v>
      </c>
      <c r="F328" s="405">
        <f t="shared" si="101"/>
        <v>299256</v>
      </c>
      <c r="G328" s="405">
        <f t="shared" si="101"/>
        <v>306950</v>
      </c>
      <c r="H328" s="405">
        <f t="shared" si="101"/>
        <v>236441</v>
      </c>
      <c r="I328" s="405">
        <f t="shared" si="101"/>
        <v>326096</v>
      </c>
      <c r="J328" s="405">
        <f t="shared" si="101"/>
        <v>218927</v>
      </c>
      <c r="K328" s="405">
        <f t="shared" si="101"/>
        <v>198318</v>
      </c>
      <c r="L328" s="405">
        <f t="shared" si="101"/>
        <v>286987</v>
      </c>
      <c r="M328" s="405">
        <f t="shared" si="101"/>
        <v>256381</v>
      </c>
      <c r="N328" s="405">
        <f t="shared" si="101"/>
        <v>208623</v>
      </c>
      <c r="O328" s="405">
        <f t="shared" si="101"/>
        <v>204181</v>
      </c>
      <c r="P328" s="405">
        <f t="shared" si="101"/>
        <v>174845</v>
      </c>
      <c r="Q328" s="273"/>
    </row>
    <row r="329" spans="1:17" s="249" customFormat="1" ht="56.25" customHeight="1">
      <c r="A329" s="751"/>
      <c r="B329" s="756">
        <v>85406</v>
      </c>
      <c r="C329" s="300" t="s">
        <v>36</v>
      </c>
      <c r="D329" s="400">
        <v>1182240</v>
      </c>
      <c r="E329" s="400">
        <f aca="true" t="shared" si="102" ref="E329:P329">SUM(E330,E333,E336,E339)</f>
        <v>93631</v>
      </c>
      <c r="F329" s="400">
        <f t="shared" si="102"/>
        <v>134477</v>
      </c>
      <c r="G329" s="400">
        <f t="shared" si="102"/>
        <v>122101</v>
      </c>
      <c r="H329" s="400">
        <f t="shared" si="102"/>
        <v>100233</v>
      </c>
      <c r="I329" s="400">
        <f t="shared" si="102"/>
        <v>144393</v>
      </c>
      <c r="J329" s="400">
        <f t="shared" si="102"/>
        <v>90132</v>
      </c>
      <c r="K329" s="400">
        <f t="shared" si="102"/>
        <v>85280</v>
      </c>
      <c r="L329" s="400">
        <f t="shared" si="102"/>
        <v>85310</v>
      </c>
      <c r="M329" s="400">
        <f t="shared" si="102"/>
        <v>93676</v>
      </c>
      <c r="N329" s="400">
        <f t="shared" si="102"/>
        <v>88727</v>
      </c>
      <c r="O329" s="400">
        <f t="shared" si="102"/>
        <v>83246</v>
      </c>
      <c r="P329" s="400">
        <f t="shared" si="102"/>
        <v>61034</v>
      </c>
      <c r="Q329" s="274"/>
    </row>
    <row r="330" spans="1:17" s="254" customFormat="1" ht="44.25" customHeight="1">
      <c r="A330" s="751"/>
      <c r="B330" s="757"/>
      <c r="C330" s="352" t="s">
        <v>143</v>
      </c>
      <c r="D330" s="615">
        <v>21800</v>
      </c>
      <c r="E330" s="395">
        <v>3632</v>
      </c>
      <c r="F330" s="439">
        <v>1816</v>
      </c>
      <c r="G330" s="615">
        <v>1816</v>
      </c>
      <c r="H330" s="395">
        <v>1816</v>
      </c>
      <c r="I330" s="615">
        <v>1816</v>
      </c>
      <c r="J330" s="395">
        <v>1816</v>
      </c>
      <c r="K330" s="615">
        <v>1816</v>
      </c>
      <c r="L330" s="395">
        <v>1816</v>
      </c>
      <c r="M330" s="615">
        <v>1816</v>
      </c>
      <c r="N330" s="395">
        <v>1816</v>
      </c>
      <c r="O330" s="615">
        <v>1824</v>
      </c>
      <c r="P330" s="439">
        <v>0</v>
      </c>
      <c r="Q330" s="286"/>
    </row>
    <row r="331" spans="1:17" s="249" customFormat="1" ht="46.5" customHeight="1">
      <c r="A331" s="751"/>
      <c r="B331" s="757"/>
      <c r="C331" s="320" t="s">
        <v>86</v>
      </c>
      <c r="D331" s="616">
        <v>21800</v>
      </c>
      <c r="E331" s="582">
        <v>3632</v>
      </c>
      <c r="F331" s="582">
        <v>1816</v>
      </c>
      <c r="G331" s="582">
        <v>1816</v>
      </c>
      <c r="H331" s="582">
        <v>1816</v>
      </c>
      <c r="I331" s="582">
        <v>1816</v>
      </c>
      <c r="J331" s="582">
        <v>1816</v>
      </c>
      <c r="K331" s="582">
        <v>1816</v>
      </c>
      <c r="L331" s="582">
        <v>1816</v>
      </c>
      <c r="M331" s="582">
        <v>1816</v>
      </c>
      <c r="N331" s="582">
        <v>1816</v>
      </c>
      <c r="O331" s="582">
        <v>1824</v>
      </c>
      <c r="P331" s="582">
        <v>0</v>
      </c>
      <c r="Q331" s="274"/>
    </row>
    <row r="332" spans="1:17" s="249" customFormat="1" ht="51" customHeight="1">
      <c r="A332" s="751"/>
      <c r="B332" s="757"/>
      <c r="C332" s="320" t="s">
        <v>142</v>
      </c>
      <c r="D332" s="626">
        <v>21800</v>
      </c>
      <c r="E332" s="554">
        <f>SUM(E331)</f>
        <v>3632</v>
      </c>
      <c r="F332" s="554">
        <f aca="true" t="shared" si="103" ref="F332:O332">SUM(F331)</f>
        <v>1816</v>
      </c>
      <c r="G332" s="554">
        <f t="shared" si="103"/>
        <v>1816</v>
      </c>
      <c r="H332" s="554">
        <f t="shared" si="103"/>
        <v>1816</v>
      </c>
      <c r="I332" s="554">
        <f t="shared" si="103"/>
        <v>1816</v>
      </c>
      <c r="J332" s="554">
        <f t="shared" si="103"/>
        <v>1816</v>
      </c>
      <c r="K332" s="554">
        <f t="shared" si="103"/>
        <v>1816</v>
      </c>
      <c r="L332" s="554">
        <f t="shared" si="103"/>
        <v>1816</v>
      </c>
      <c r="M332" s="554">
        <f t="shared" si="103"/>
        <v>1816</v>
      </c>
      <c r="N332" s="554">
        <f t="shared" si="103"/>
        <v>1816</v>
      </c>
      <c r="O332" s="554">
        <f t="shared" si="103"/>
        <v>1824</v>
      </c>
      <c r="P332" s="554">
        <v>0</v>
      </c>
      <c r="Q332" s="274"/>
    </row>
    <row r="333" spans="1:17" s="254" customFormat="1" ht="56.25" customHeight="1">
      <c r="A333" s="751"/>
      <c r="B333" s="757"/>
      <c r="C333" s="353" t="s">
        <v>161</v>
      </c>
      <c r="D333" s="395">
        <v>331080</v>
      </c>
      <c r="E333" s="395">
        <v>26328</v>
      </c>
      <c r="F333" s="395">
        <v>40860</v>
      </c>
      <c r="G333" s="395">
        <v>37416</v>
      </c>
      <c r="H333" s="395">
        <v>29757</v>
      </c>
      <c r="I333" s="395">
        <v>42953</v>
      </c>
      <c r="J333" s="395">
        <v>25550</v>
      </c>
      <c r="K333" s="395">
        <v>25083</v>
      </c>
      <c r="L333" s="395">
        <v>25200</v>
      </c>
      <c r="M333" s="395">
        <v>26083</v>
      </c>
      <c r="N333" s="500">
        <v>27111</v>
      </c>
      <c r="O333" s="395">
        <v>23322</v>
      </c>
      <c r="P333" s="395">
        <v>1417</v>
      </c>
      <c r="Q333" s="286"/>
    </row>
    <row r="334" spans="1:17" s="249" customFormat="1" ht="42" customHeight="1">
      <c r="A334" s="751"/>
      <c r="B334" s="757"/>
      <c r="C334" s="334" t="s">
        <v>99</v>
      </c>
      <c r="D334" s="396">
        <f>SUM(D333)</f>
        <v>331080</v>
      </c>
      <c r="E334" s="396">
        <f aca="true" t="shared" si="104" ref="E334:P334">SUM(E333)</f>
        <v>26328</v>
      </c>
      <c r="F334" s="396">
        <f t="shared" si="104"/>
        <v>40860</v>
      </c>
      <c r="G334" s="396">
        <f t="shared" si="104"/>
        <v>37416</v>
      </c>
      <c r="H334" s="396">
        <f t="shared" si="104"/>
        <v>29757</v>
      </c>
      <c r="I334" s="396">
        <f t="shared" si="104"/>
        <v>42953</v>
      </c>
      <c r="J334" s="396">
        <f t="shared" si="104"/>
        <v>25550</v>
      </c>
      <c r="K334" s="396">
        <f t="shared" si="104"/>
        <v>25083</v>
      </c>
      <c r="L334" s="396">
        <f t="shared" si="104"/>
        <v>25200</v>
      </c>
      <c r="M334" s="396">
        <f t="shared" si="104"/>
        <v>26083</v>
      </c>
      <c r="N334" s="396">
        <f t="shared" si="104"/>
        <v>27111</v>
      </c>
      <c r="O334" s="396">
        <f t="shared" si="104"/>
        <v>23322</v>
      </c>
      <c r="P334" s="396">
        <f t="shared" si="104"/>
        <v>1417</v>
      </c>
      <c r="Q334" s="274"/>
    </row>
    <row r="335" spans="1:17" s="249" customFormat="1" ht="42" customHeight="1">
      <c r="A335" s="751"/>
      <c r="B335" s="757"/>
      <c r="C335" s="325" t="s">
        <v>115</v>
      </c>
      <c r="D335" s="397">
        <v>299044</v>
      </c>
      <c r="E335" s="535">
        <v>25291</v>
      </c>
      <c r="F335" s="535">
        <v>40078</v>
      </c>
      <c r="G335" s="627">
        <v>36254</v>
      </c>
      <c r="H335" s="535">
        <v>29170</v>
      </c>
      <c r="I335" s="536">
        <v>29799</v>
      </c>
      <c r="J335" s="535">
        <v>25275</v>
      </c>
      <c r="K335" s="535">
        <v>24985</v>
      </c>
      <c r="L335" s="535">
        <v>24985</v>
      </c>
      <c r="M335" s="535">
        <v>24985</v>
      </c>
      <c r="N335" s="627">
        <v>26900</v>
      </c>
      <c r="O335" s="535">
        <v>11322</v>
      </c>
      <c r="P335" s="535">
        <v>0</v>
      </c>
      <c r="Q335" s="274"/>
    </row>
    <row r="336" spans="1:17" s="254" customFormat="1" ht="51.75" customHeight="1">
      <c r="A336" s="751"/>
      <c r="B336" s="757"/>
      <c r="C336" s="352" t="s">
        <v>162</v>
      </c>
      <c r="D336" s="615">
        <v>469857</v>
      </c>
      <c r="E336" s="491">
        <v>37811</v>
      </c>
      <c r="F336" s="495">
        <v>53207</v>
      </c>
      <c r="G336" s="491">
        <v>50444</v>
      </c>
      <c r="H336" s="492">
        <v>40143</v>
      </c>
      <c r="I336" s="491">
        <v>59185</v>
      </c>
      <c r="J336" s="495">
        <v>36675</v>
      </c>
      <c r="K336" s="491">
        <v>32781</v>
      </c>
      <c r="L336" s="495">
        <v>32694</v>
      </c>
      <c r="M336" s="491">
        <v>31677</v>
      </c>
      <c r="N336" s="495">
        <v>32500</v>
      </c>
      <c r="O336" s="491">
        <v>31300</v>
      </c>
      <c r="P336" s="491">
        <v>31440</v>
      </c>
      <c r="Q336" s="286"/>
    </row>
    <row r="337" spans="1:17" s="254" customFormat="1" ht="40.5" customHeight="1">
      <c r="A337" s="751"/>
      <c r="B337" s="757"/>
      <c r="C337" s="354" t="s">
        <v>99</v>
      </c>
      <c r="D337" s="616">
        <v>469857</v>
      </c>
      <c r="E337" s="532">
        <f>SUM(E336)</f>
        <v>37811</v>
      </c>
      <c r="F337" s="532">
        <f aca="true" t="shared" si="105" ref="F337:P337">SUM(F336)</f>
        <v>53207</v>
      </c>
      <c r="G337" s="532">
        <f t="shared" si="105"/>
        <v>50444</v>
      </c>
      <c r="H337" s="532">
        <f t="shared" si="105"/>
        <v>40143</v>
      </c>
      <c r="I337" s="532">
        <f t="shared" si="105"/>
        <v>59185</v>
      </c>
      <c r="J337" s="532">
        <f t="shared" si="105"/>
        <v>36675</v>
      </c>
      <c r="K337" s="532">
        <f t="shared" si="105"/>
        <v>32781</v>
      </c>
      <c r="L337" s="532">
        <f t="shared" si="105"/>
        <v>32694</v>
      </c>
      <c r="M337" s="532">
        <f t="shared" si="105"/>
        <v>31677</v>
      </c>
      <c r="N337" s="532">
        <f t="shared" si="105"/>
        <v>32500</v>
      </c>
      <c r="O337" s="532">
        <f t="shared" si="105"/>
        <v>31300</v>
      </c>
      <c r="P337" s="532">
        <f t="shared" si="105"/>
        <v>31440</v>
      </c>
      <c r="Q337" s="286"/>
    </row>
    <row r="338" spans="1:17" s="254" customFormat="1" ht="57" customHeight="1">
      <c r="A338" s="751"/>
      <c r="B338" s="757"/>
      <c r="C338" s="355" t="s">
        <v>115</v>
      </c>
      <c r="D338" s="617">
        <v>397336</v>
      </c>
      <c r="E338" s="535">
        <v>33060</v>
      </c>
      <c r="F338" s="534">
        <v>48668</v>
      </c>
      <c r="G338" s="535">
        <v>46558</v>
      </c>
      <c r="H338" s="534">
        <v>34029</v>
      </c>
      <c r="I338" s="535">
        <v>32525</v>
      </c>
      <c r="J338" s="534">
        <v>33348</v>
      </c>
      <c r="K338" s="535">
        <v>31454</v>
      </c>
      <c r="L338" s="534">
        <v>30340</v>
      </c>
      <c r="M338" s="535">
        <v>30098</v>
      </c>
      <c r="N338" s="534">
        <v>30945</v>
      </c>
      <c r="O338" s="535">
        <v>30304</v>
      </c>
      <c r="P338" s="535">
        <v>16007</v>
      </c>
      <c r="Q338" s="286"/>
    </row>
    <row r="339" spans="1:17" s="254" customFormat="1" ht="58.5" customHeight="1">
      <c r="A339" s="751"/>
      <c r="B339" s="757"/>
      <c r="C339" s="356" t="s">
        <v>163</v>
      </c>
      <c r="D339" s="615">
        <v>359503</v>
      </c>
      <c r="E339" s="582">
        <v>25860</v>
      </c>
      <c r="F339" s="628">
        <v>38594</v>
      </c>
      <c r="G339" s="582">
        <v>32425</v>
      </c>
      <c r="H339" s="628">
        <v>28517</v>
      </c>
      <c r="I339" s="582">
        <v>40439</v>
      </c>
      <c r="J339" s="628">
        <v>26091</v>
      </c>
      <c r="K339" s="582">
        <v>25600</v>
      </c>
      <c r="L339" s="628">
        <v>25600</v>
      </c>
      <c r="M339" s="582">
        <v>34100</v>
      </c>
      <c r="N339" s="628">
        <v>27300</v>
      </c>
      <c r="O339" s="582">
        <v>26800</v>
      </c>
      <c r="P339" s="582">
        <v>28177</v>
      </c>
      <c r="Q339" s="286"/>
    </row>
    <row r="340" spans="1:17" s="249" customFormat="1" ht="46.5" customHeight="1">
      <c r="A340" s="751"/>
      <c r="B340" s="757"/>
      <c r="C340" s="331" t="s">
        <v>99</v>
      </c>
      <c r="D340" s="396">
        <f>SUM(D339)</f>
        <v>359503</v>
      </c>
      <c r="E340" s="396">
        <f aca="true" t="shared" si="106" ref="E340:P340">SUM(E339)</f>
        <v>25860</v>
      </c>
      <c r="F340" s="396">
        <f t="shared" si="106"/>
        <v>38594</v>
      </c>
      <c r="G340" s="396">
        <f t="shared" si="106"/>
        <v>32425</v>
      </c>
      <c r="H340" s="396">
        <f t="shared" si="106"/>
        <v>28517</v>
      </c>
      <c r="I340" s="396">
        <f t="shared" si="106"/>
        <v>40439</v>
      </c>
      <c r="J340" s="396">
        <f t="shared" si="106"/>
        <v>26091</v>
      </c>
      <c r="K340" s="396">
        <f t="shared" si="106"/>
        <v>25600</v>
      </c>
      <c r="L340" s="396">
        <f t="shared" si="106"/>
        <v>25600</v>
      </c>
      <c r="M340" s="396">
        <f t="shared" si="106"/>
        <v>34100</v>
      </c>
      <c r="N340" s="396">
        <f t="shared" si="106"/>
        <v>27300</v>
      </c>
      <c r="O340" s="396">
        <f t="shared" si="106"/>
        <v>26800</v>
      </c>
      <c r="P340" s="396">
        <f t="shared" si="106"/>
        <v>28177</v>
      </c>
      <c r="Q340" s="274"/>
    </row>
    <row r="341" spans="1:17" s="249" customFormat="1" ht="53.25" customHeight="1">
      <c r="A341" s="751"/>
      <c r="B341" s="758"/>
      <c r="C341" s="328" t="s">
        <v>115</v>
      </c>
      <c r="D341" s="617">
        <v>318602</v>
      </c>
      <c r="E341" s="535">
        <v>23344</v>
      </c>
      <c r="F341" s="534">
        <v>34610</v>
      </c>
      <c r="G341" s="535">
        <v>30669</v>
      </c>
      <c r="H341" s="534">
        <v>25971</v>
      </c>
      <c r="I341" s="535">
        <v>27048</v>
      </c>
      <c r="J341" s="534">
        <v>25042</v>
      </c>
      <c r="K341" s="535">
        <v>24300</v>
      </c>
      <c r="L341" s="534">
        <v>24300</v>
      </c>
      <c r="M341" s="535">
        <v>27100</v>
      </c>
      <c r="N341" s="534">
        <v>25800</v>
      </c>
      <c r="O341" s="535">
        <v>24600</v>
      </c>
      <c r="P341" s="535">
        <v>25818</v>
      </c>
      <c r="Q341" s="274"/>
    </row>
    <row r="342" spans="1:17" s="249" customFormat="1" ht="53.25" customHeight="1">
      <c r="A342" s="751"/>
      <c r="B342" s="756">
        <v>85407</v>
      </c>
      <c r="C342" s="300" t="s">
        <v>37</v>
      </c>
      <c r="D342" s="400">
        <v>625604</v>
      </c>
      <c r="E342" s="400">
        <f aca="true" t="shared" si="107" ref="E342:P342">SUM(E343)</f>
        <v>50660</v>
      </c>
      <c r="F342" s="400">
        <f t="shared" si="107"/>
        <v>65364</v>
      </c>
      <c r="G342" s="400">
        <f t="shared" si="107"/>
        <v>66253</v>
      </c>
      <c r="H342" s="400">
        <f t="shared" si="107"/>
        <v>51461</v>
      </c>
      <c r="I342" s="400">
        <f t="shared" si="107"/>
        <v>72774</v>
      </c>
      <c r="J342" s="400">
        <f t="shared" si="107"/>
        <v>49643</v>
      </c>
      <c r="K342" s="400">
        <f t="shared" si="107"/>
        <v>44862</v>
      </c>
      <c r="L342" s="400">
        <f t="shared" si="107"/>
        <v>43496</v>
      </c>
      <c r="M342" s="400">
        <f t="shared" si="107"/>
        <v>46146</v>
      </c>
      <c r="N342" s="400">
        <f t="shared" si="107"/>
        <v>45731</v>
      </c>
      <c r="O342" s="400">
        <f t="shared" si="107"/>
        <v>44522</v>
      </c>
      <c r="P342" s="400">
        <f t="shared" si="107"/>
        <v>44692</v>
      </c>
      <c r="Q342" s="274"/>
    </row>
    <row r="343" spans="1:17" s="249" customFormat="1" ht="24.75" customHeight="1">
      <c r="A343" s="751"/>
      <c r="B343" s="757"/>
      <c r="C343" s="322" t="s">
        <v>166</v>
      </c>
      <c r="D343" s="402">
        <v>625604</v>
      </c>
      <c r="E343" s="519">
        <v>50660</v>
      </c>
      <c r="F343" s="518">
        <v>65364</v>
      </c>
      <c r="G343" s="519">
        <v>66253</v>
      </c>
      <c r="H343" s="518">
        <v>51461</v>
      </c>
      <c r="I343" s="519">
        <v>72774</v>
      </c>
      <c r="J343" s="518">
        <v>49643</v>
      </c>
      <c r="K343" s="519">
        <v>44862</v>
      </c>
      <c r="L343" s="518">
        <v>43496</v>
      </c>
      <c r="M343" s="519">
        <v>46146</v>
      </c>
      <c r="N343" s="518">
        <v>45731</v>
      </c>
      <c r="O343" s="519">
        <v>44522</v>
      </c>
      <c r="P343" s="518">
        <v>44692</v>
      </c>
      <c r="Q343" s="274"/>
    </row>
    <row r="344" spans="1:17" s="249" customFormat="1" ht="41.25" customHeight="1">
      <c r="A344" s="751"/>
      <c r="B344" s="757"/>
      <c r="C344" s="334" t="s">
        <v>167</v>
      </c>
      <c r="D344" s="403">
        <f>SUM(D343)</f>
        <v>625604</v>
      </c>
      <c r="E344" s="403">
        <f aca="true" t="shared" si="108" ref="E344:P344">SUM(E343)</f>
        <v>50660</v>
      </c>
      <c r="F344" s="403">
        <f t="shared" si="108"/>
        <v>65364</v>
      </c>
      <c r="G344" s="403">
        <f t="shared" si="108"/>
        <v>66253</v>
      </c>
      <c r="H344" s="403">
        <f t="shared" si="108"/>
        <v>51461</v>
      </c>
      <c r="I344" s="403">
        <f t="shared" si="108"/>
        <v>72774</v>
      </c>
      <c r="J344" s="403">
        <f t="shared" si="108"/>
        <v>49643</v>
      </c>
      <c r="K344" s="403">
        <f t="shared" si="108"/>
        <v>44862</v>
      </c>
      <c r="L344" s="403">
        <f t="shared" si="108"/>
        <v>43496</v>
      </c>
      <c r="M344" s="403">
        <f t="shared" si="108"/>
        <v>46146</v>
      </c>
      <c r="N344" s="403">
        <f t="shared" si="108"/>
        <v>45731</v>
      </c>
      <c r="O344" s="403">
        <f t="shared" si="108"/>
        <v>44522</v>
      </c>
      <c r="P344" s="403">
        <f t="shared" si="108"/>
        <v>44692</v>
      </c>
      <c r="Q344" s="274"/>
    </row>
    <row r="345" spans="1:17" s="249" customFormat="1" ht="58.5" customHeight="1">
      <c r="A345" s="752"/>
      <c r="B345" s="758"/>
      <c r="C345" s="357" t="s">
        <v>58</v>
      </c>
      <c r="D345" s="516">
        <v>533329</v>
      </c>
      <c r="E345" s="534">
        <v>47617</v>
      </c>
      <c r="F345" s="535">
        <v>60324</v>
      </c>
      <c r="G345" s="534">
        <v>60967</v>
      </c>
      <c r="H345" s="535">
        <v>47506</v>
      </c>
      <c r="I345" s="534">
        <v>44445</v>
      </c>
      <c r="J345" s="535">
        <v>47224</v>
      </c>
      <c r="K345" s="534">
        <v>38704</v>
      </c>
      <c r="L345" s="535">
        <v>38704</v>
      </c>
      <c r="M345" s="534">
        <v>38704</v>
      </c>
      <c r="N345" s="535">
        <v>38761</v>
      </c>
      <c r="O345" s="534">
        <v>37535</v>
      </c>
      <c r="P345" s="535">
        <v>32838</v>
      </c>
      <c r="Q345" s="274"/>
    </row>
    <row r="346" spans="1:17" s="263" customFormat="1" ht="49.5" customHeight="1">
      <c r="A346" s="641" t="s">
        <v>0</v>
      </c>
      <c r="B346" s="642" t="s">
        <v>1</v>
      </c>
      <c r="C346" s="643" t="s">
        <v>87</v>
      </c>
      <c r="D346" s="642" t="s">
        <v>2</v>
      </c>
      <c r="E346" s="641" t="s">
        <v>42</v>
      </c>
      <c r="F346" s="642" t="s">
        <v>43</v>
      </c>
      <c r="G346" s="642" t="s">
        <v>44</v>
      </c>
      <c r="H346" s="642" t="s">
        <v>45</v>
      </c>
      <c r="I346" s="642" t="s">
        <v>46</v>
      </c>
      <c r="J346" s="642" t="s">
        <v>47</v>
      </c>
      <c r="K346" s="642" t="s">
        <v>48</v>
      </c>
      <c r="L346" s="642" t="s">
        <v>49</v>
      </c>
      <c r="M346" s="642" t="s">
        <v>50</v>
      </c>
      <c r="N346" s="642" t="s">
        <v>51</v>
      </c>
      <c r="O346" s="642" t="s">
        <v>52</v>
      </c>
      <c r="P346" s="642" t="s">
        <v>53</v>
      </c>
      <c r="Q346" s="37"/>
    </row>
    <row r="347" spans="1:17" s="249" customFormat="1" ht="39.75" customHeight="1">
      <c r="A347" s="635"/>
      <c r="B347" s="757">
        <v>85410</v>
      </c>
      <c r="C347" s="336" t="s">
        <v>38</v>
      </c>
      <c r="D347" s="475">
        <v>564630</v>
      </c>
      <c r="E347" s="475">
        <f aca="true" t="shared" si="109" ref="E347:P347">SUM(E348,E351)</f>
        <v>51259</v>
      </c>
      <c r="F347" s="475">
        <f t="shared" si="109"/>
        <v>57846</v>
      </c>
      <c r="G347" s="475">
        <f t="shared" si="109"/>
        <v>72979</v>
      </c>
      <c r="H347" s="475">
        <f t="shared" si="109"/>
        <v>40344</v>
      </c>
      <c r="I347" s="475">
        <f t="shared" si="109"/>
        <v>45626</v>
      </c>
      <c r="J347" s="475">
        <f t="shared" si="109"/>
        <v>43480</v>
      </c>
      <c r="K347" s="475">
        <f t="shared" si="109"/>
        <v>39000</v>
      </c>
      <c r="L347" s="475">
        <f t="shared" si="109"/>
        <v>98320</v>
      </c>
      <c r="M347" s="475">
        <f t="shared" si="109"/>
        <v>33574</v>
      </c>
      <c r="N347" s="475">
        <f t="shared" si="109"/>
        <v>33000</v>
      </c>
      <c r="O347" s="475">
        <f t="shared" si="109"/>
        <v>29202</v>
      </c>
      <c r="P347" s="475">
        <f t="shared" si="109"/>
        <v>20000</v>
      </c>
      <c r="Q347" s="274"/>
    </row>
    <row r="348" spans="1:17" s="249" customFormat="1" ht="49.5" customHeight="1">
      <c r="A348" s="635"/>
      <c r="B348" s="757"/>
      <c r="C348" s="332" t="s">
        <v>155</v>
      </c>
      <c r="D348" s="500">
        <v>338312</v>
      </c>
      <c r="E348" s="408">
        <v>28912</v>
      </c>
      <c r="F348" s="408">
        <v>35440</v>
      </c>
      <c r="G348" s="408">
        <v>22392</v>
      </c>
      <c r="H348" s="408">
        <v>20204</v>
      </c>
      <c r="I348" s="408">
        <v>25148</v>
      </c>
      <c r="J348" s="408">
        <v>25000</v>
      </c>
      <c r="K348" s="408">
        <v>20000</v>
      </c>
      <c r="L348" s="408">
        <v>81216</v>
      </c>
      <c r="M348" s="408">
        <v>20000</v>
      </c>
      <c r="N348" s="408">
        <v>20000</v>
      </c>
      <c r="O348" s="408">
        <v>20000</v>
      </c>
      <c r="P348" s="463">
        <v>20000</v>
      </c>
      <c r="Q348" s="274"/>
    </row>
    <row r="349" spans="1:17" s="249" customFormat="1" ht="33" customHeight="1">
      <c r="A349" s="635"/>
      <c r="B349" s="757"/>
      <c r="C349" s="334" t="s">
        <v>167</v>
      </c>
      <c r="D349" s="426">
        <f>SUM(D348)</f>
        <v>338312</v>
      </c>
      <c r="E349" s="426">
        <f aca="true" t="shared" si="110" ref="E349:P349">SUM(E348)</f>
        <v>28912</v>
      </c>
      <c r="F349" s="426">
        <f t="shared" si="110"/>
        <v>35440</v>
      </c>
      <c r="G349" s="426">
        <f t="shared" si="110"/>
        <v>22392</v>
      </c>
      <c r="H349" s="426">
        <f t="shared" si="110"/>
        <v>20204</v>
      </c>
      <c r="I349" s="426">
        <f t="shared" si="110"/>
        <v>25148</v>
      </c>
      <c r="J349" s="426">
        <f t="shared" si="110"/>
        <v>25000</v>
      </c>
      <c r="K349" s="426">
        <f t="shared" si="110"/>
        <v>20000</v>
      </c>
      <c r="L349" s="426">
        <f t="shared" si="110"/>
        <v>81216</v>
      </c>
      <c r="M349" s="426">
        <f t="shared" si="110"/>
        <v>20000</v>
      </c>
      <c r="N349" s="426">
        <f t="shared" si="110"/>
        <v>20000</v>
      </c>
      <c r="O349" s="426">
        <f t="shared" si="110"/>
        <v>20000</v>
      </c>
      <c r="P349" s="396">
        <f t="shared" si="110"/>
        <v>20000</v>
      </c>
      <c r="Q349" s="616"/>
    </row>
    <row r="350" spans="1:17" s="249" customFormat="1" ht="42" customHeight="1">
      <c r="A350" s="635"/>
      <c r="B350" s="757"/>
      <c r="C350" s="334" t="s">
        <v>58</v>
      </c>
      <c r="D350" s="614">
        <v>231523</v>
      </c>
      <c r="E350" s="535">
        <v>19867</v>
      </c>
      <c r="F350" s="535">
        <v>23290</v>
      </c>
      <c r="G350" s="535">
        <v>19961</v>
      </c>
      <c r="H350" s="535">
        <v>16953</v>
      </c>
      <c r="I350" s="535">
        <v>16892</v>
      </c>
      <c r="J350" s="535">
        <v>20000</v>
      </c>
      <c r="K350" s="535">
        <v>19770</v>
      </c>
      <c r="L350" s="535">
        <v>18958</v>
      </c>
      <c r="M350" s="535">
        <v>18958</v>
      </c>
      <c r="N350" s="535">
        <v>18958</v>
      </c>
      <c r="O350" s="535">
        <v>18958</v>
      </c>
      <c r="P350" s="536">
        <v>18958</v>
      </c>
      <c r="Q350" s="274"/>
    </row>
    <row r="351" spans="1:17" s="249" customFormat="1" ht="47.25" customHeight="1">
      <c r="A351" s="635"/>
      <c r="B351" s="781"/>
      <c r="C351" s="332" t="s">
        <v>158</v>
      </c>
      <c r="D351" s="500">
        <v>226318</v>
      </c>
      <c r="E351" s="434">
        <v>22347</v>
      </c>
      <c r="F351" s="434">
        <v>22406</v>
      </c>
      <c r="G351" s="434">
        <v>50587</v>
      </c>
      <c r="H351" s="434">
        <v>20140</v>
      </c>
      <c r="I351" s="434">
        <v>20478</v>
      </c>
      <c r="J351" s="434">
        <v>18480</v>
      </c>
      <c r="K351" s="434">
        <v>19000</v>
      </c>
      <c r="L351" s="434">
        <v>17104</v>
      </c>
      <c r="M351" s="434">
        <v>13574</v>
      </c>
      <c r="N351" s="434">
        <v>13000</v>
      </c>
      <c r="O351" s="434">
        <v>9202</v>
      </c>
      <c r="P351" s="469">
        <v>0</v>
      </c>
      <c r="Q351" s="274"/>
    </row>
    <row r="352" spans="1:17" s="249" customFormat="1" ht="39" customHeight="1">
      <c r="A352" s="635"/>
      <c r="B352" s="781"/>
      <c r="C352" s="334" t="s">
        <v>154</v>
      </c>
      <c r="D352" s="502">
        <f>SUM(D351)</f>
        <v>226318</v>
      </c>
      <c r="E352" s="502">
        <f aca="true" t="shared" si="111" ref="E352:P352">SUM(E351)</f>
        <v>22347</v>
      </c>
      <c r="F352" s="502">
        <f t="shared" si="111"/>
        <v>22406</v>
      </c>
      <c r="G352" s="502">
        <f t="shared" si="111"/>
        <v>50587</v>
      </c>
      <c r="H352" s="502">
        <f t="shared" si="111"/>
        <v>20140</v>
      </c>
      <c r="I352" s="502">
        <f t="shared" si="111"/>
        <v>20478</v>
      </c>
      <c r="J352" s="502">
        <f t="shared" si="111"/>
        <v>18480</v>
      </c>
      <c r="K352" s="502">
        <f t="shared" si="111"/>
        <v>19000</v>
      </c>
      <c r="L352" s="502">
        <f t="shared" si="111"/>
        <v>17104</v>
      </c>
      <c r="M352" s="502">
        <f t="shared" si="111"/>
        <v>13574</v>
      </c>
      <c r="N352" s="502">
        <f t="shared" si="111"/>
        <v>13000</v>
      </c>
      <c r="O352" s="502">
        <f t="shared" si="111"/>
        <v>9202</v>
      </c>
      <c r="P352" s="503">
        <f t="shared" si="111"/>
        <v>0</v>
      </c>
      <c r="Q352" s="274"/>
    </row>
    <row r="353" spans="1:17" s="249" customFormat="1" ht="44.25" customHeight="1">
      <c r="A353" s="635"/>
      <c r="B353" s="782"/>
      <c r="C353" s="357" t="s">
        <v>58</v>
      </c>
      <c r="D353" s="614">
        <v>140254</v>
      </c>
      <c r="E353" s="535">
        <v>13485</v>
      </c>
      <c r="F353" s="535">
        <v>16864</v>
      </c>
      <c r="G353" s="535">
        <v>16360</v>
      </c>
      <c r="H353" s="535">
        <v>12954</v>
      </c>
      <c r="I353" s="535">
        <v>10909</v>
      </c>
      <c r="J353" s="535">
        <v>13480</v>
      </c>
      <c r="K353" s="535">
        <v>11000</v>
      </c>
      <c r="L353" s="535">
        <v>11000</v>
      </c>
      <c r="M353" s="535">
        <v>12000</v>
      </c>
      <c r="N353" s="535">
        <v>13000</v>
      </c>
      <c r="O353" s="535">
        <v>9202</v>
      </c>
      <c r="P353" s="536">
        <v>0</v>
      </c>
      <c r="Q353" s="274"/>
    </row>
    <row r="354" spans="1:17" s="249" customFormat="1" ht="45.75" customHeight="1">
      <c r="A354" s="635"/>
      <c r="B354" s="756">
        <v>85415</v>
      </c>
      <c r="C354" s="342" t="s">
        <v>39</v>
      </c>
      <c r="D354" s="462">
        <f>SUM(E354:P354)</f>
        <v>68382</v>
      </c>
      <c r="E354" s="470">
        <f>SUM(E355,E358,E360,E362,E364,E366,E368,E371,E373)</f>
        <v>0</v>
      </c>
      <c r="F354" s="470">
        <f aca="true" t="shared" si="112" ref="F354:P354">SUM(F355,F358,F360,F362,F364,F366,F368,F371,F373)</f>
        <v>0</v>
      </c>
      <c r="G354" s="470">
        <f t="shared" si="112"/>
        <v>0</v>
      </c>
      <c r="H354" s="470">
        <f t="shared" si="112"/>
        <v>12638</v>
      </c>
      <c r="I354" s="470">
        <f t="shared" si="112"/>
        <v>15446</v>
      </c>
      <c r="J354" s="470">
        <f t="shared" si="112"/>
        <v>298</v>
      </c>
      <c r="K354" s="470">
        <f t="shared" si="112"/>
        <v>0</v>
      </c>
      <c r="L354" s="470">
        <f t="shared" si="112"/>
        <v>0</v>
      </c>
      <c r="M354" s="470">
        <f t="shared" si="112"/>
        <v>40000</v>
      </c>
      <c r="N354" s="470">
        <f t="shared" si="112"/>
        <v>0</v>
      </c>
      <c r="O354" s="470">
        <f t="shared" si="112"/>
        <v>0</v>
      </c>
      <c r="P354" s="470">
        <f t="shared" si="112"/>
        <v>0</v>
      </c>
      <c r="Q354" s="274"/>
    </row>
    <row r="355" spans="1:17" s="249" customFormat="1" ht="37.5" customHeight="1">
      <c r="A355" s="635"/>
      <c r="B355" s="757"/>
      <c r="C355" s="301" t="s">
        <v>226</v>
      </c>
      <c r="D355" s="408">
        <f>D356</f>
        <v>41272</v>
      </c>
      <c r="E355" s="408">
        <v>0</v>
      </c>
      <c r="F355" s="408">
        <v>0</v>
      </c>
      <c r="G355" s="408">
        <v>0</v>
      </c>
      <c r="H355" s="408">
        <v>472</v>
      </c>
      <c r="I355" s="408">
        <v>800</v>
      </c>
      <c r="J355" s="408">
        <v>0</v>
      </c>
      <c r="K355" s="433">
        <v>0</v>
      </c>
      <c r="L355" s="408">
        <v>0</v>
      </c>
      <c r="M355" s="408">
        <v>40000</v>
      </c>
      <c r="N355" s="408">
        <v>0</v>
      </c>
      <c r="O355" s="408">
        <v>0</v>
      </c>
      <c r="P355" s="408">
        <v>0</v>
      </c>
      <c r="Q355" s="274"/>
    </row>
    <row r="356" spans="1:17" s="249" customFormat="1" ht="40.5" customHeight="1">
      <c r="A356" s="635"/>
      <c r="B356" s="757"/>
      <c r="C356" s="327" t="s">
        <v>153</v>
      </c>
      <c r="D356" s="435">
        <v>41272</v>
      </c>
      <c r="E356" s="582">
        <f>SUM(E355)</f>
        <v>0</v>
      </c>
      <c r="F356" s="582">
        <v>0</v>
      </c>
      <c r="G356" s="582">
        <f>SUM(G355)</f>
        <v>0</v>
      </c>
      <c r="H356" s="582">
        <v>472</v>
      </c>
      <c r="I356" s="582">
        <f aca="true" t="shared" si="113" ref="I356:P356">SUM(I355)</f>
        <v>800</v>
      </c>
      <c r="J356" s="582">
        <f t="shared" si="113"/>
        <v>0</v>
      </c>
      <c r="K356" s="628">
        <f t="shared" si="113"/>
        <v>0</v>
      </c>
      <c r="L356" s="582">
        <f t="shared" si="113"/>
        <v>0</v>
      </c>
      <c r="M356" s="582">
        <f t="shared" si="113"/>
        <v>40000</v>
      </c>
      <c r="N356" s="582">
        <f t="shared" si="113"/>
        <v>0</v>
      </c>
      <c r="O356" s="582">
        <f t="shared" si="113"/>
        <v>0</v>
      </c>
      <c r="P356" s="582">
        <f t="shared" si="113"/>
        <v>0</v>
      </c>
      <c r="Q356" s="274"/>
    </row>
    <row r="357" spans="1:17" s="249" customFormat="1" ht="40.5" customHeight="1">
      <c r="A357" s="635"/>
      <c r="B357" s="757"/>
      <c r="C357" s="304" t="s">
        <v>142</v>
      </c>
      <c r="D357" s="409">
        <v>118</v>
      </c>
      <c r="E357" s="594">
        <v>0</v>
      </c>
      <c r="F357" s="594">
        <v>0</v>
      </c>
      <c r="G357" s="594">
        <v>0</v>
      </c>
      <c r="H357" s="594">
        <v>118</v>
      </c>
      <c r="I357" s="594">
        <v>0</v>
      </c>
      <c r="J357" s="594">
        <v>0</v>
      </c>
      <c r="K357" s="593">
        <v>0</v>
      </c>
      <c r="L357" s="594">
        <v>0</v>
      </c>
      <c r="M357" s="594">
        <v>0</v>
      </c>
      <c r="N357" s="594">
        <v>0</v>
      </c>
      <c r="O357" s="594">
        <v>0</v>
      </c>
      <c r="P357" s="594">
        <v>0</v>
      </c>
      <c r="Q357" s="274"/>
    </row>
    <row r="358" spans="1:17" s="249" customFormat="1" ht="39.75" customHeight="1">
      <c r="A358" s="635"/>
      <c r="B358" s="757"/>
      <c r="C358" s="326" t="s">
        <v>205</v>
      </c>
      <c r="D358" s="434">
        <v>8</v>
      </c>
      <c r="E358" s="554">
        <v>0</v>
      </c>
      <c r="F358" s="554">
        <v>0</v>
      </c>
      <c r="G358" s="554">
        <v>0</v>
      </c>
      <c r="H358" s="554">
        <v>0</v>
      </c>
      <c r="I358" s="554">
        <v>8</v>
      </c>
      <c r="J358" s="554">
        <v>0</v>
      </c>
      <c r="K358" s="554">
        <v>0</v>
      </c>
      <c r="L358" s="554">
        <v>0</v>
      </c>
      <c r="M358" s="554">
        <v>0</v>
      </c>
      <c r="N358" s="554">
        <v>0</v>
      </c>
      <c r="O358" s="554">
        <v>0</v>
      </c>
      <c r="P358" s="554">
        <v>0</v>
      </c>
      <c r="Q358" s="274"/>
    </row>
    <row r="359" spans="1:17" s="249" customFormat="1" ht="37.5" customHeight="1">
      <c r="A359" s="635"/>
      <c r="B359" s="757"/>
      <c r="C359" s="334" t="s">
        <v>193</v>
      </c>
      <c r="D359" s="435">
        <v>8</v>
      </c>
      <c r="E359" s="582">
        <v>0</v>
      </c>
      <c r="F359" s="582">
        <v>0</v>
      </c>
      <c r="G359" s="582">
        <v>0</v>
      </c>
      <c r="H359" s="582">
        <v>0</v>
      </c>
      <c r="I359" s="582">
        <v>8</v>
      </c>
      <c r="J359" s="582">
        <v>0</v>
      </c>
      <c r="K359" s="582">
        <v>0</v>
      </c>
      <c r="L359" s="582">
        <v>0</v>
      </c>
      <c r="M359" s="582">
        <v>0</v>
      </c>
      <c r="N359" s="582">
        <v>0</v>
      </c>
      <c r="O359" s="582">
        <v>0</v>
      </c>
      <c r="P359" s="582">
        <v>0</v>
      </c>
      <c r="Q359" s="274"/>
    </row>
    <row r="360" spans="1:17" s="249" customFormat="1" ht="45" customHeight="1">
      <c r="A360" s="635"/>
      <c r="B360" s="757"/>
      <c r="C360" s="329" t="s">
        <v>120</v>
      </c>
      <c r="D360" s="408">
        <v>111</v>
      </c>
      <c r="E360" s="518">
        <v>0</v>
      </c>
      <c r="F360" s="518">
        <v>0</v>
      </c>
      <c r="G360" s="518">
        <v>0</v>
      </c>
      <c r="H360" s="518">
        <v>0</v>
      </c>
      <c r="I360" s="518">
        <v>111</v>
      </c>
      <c r="J360" s="518">
        <v>0</v>
      </c>
      <c r="K360" s="519">
        <v>0</v>
      </c>
      <c r="L360" s="518">
        <v>0</v>
      </c>
      <c r="M360" s="518">
        <v>0</v>
      </c>
      <c r="N360" s="518">
        <v>0</v>
      </c>
      <c r="O360" s="518">
        <v>0</v>
      </c>
      <c r="P360" s="518">
        <v>0</v>
      </c>
      <c r="Q360" s="274"/>
    </row>
    <row r="361" spans="1:17" s="249" customFormat="1" ht="39" customHeight="1">
      <c r="A361" s="635"/>
      <c r="B361" s="757"/>
      <c r="C361" s="334" t="s">
        <v>227</v>
      </c>
      <c r="D361" s="409">
        <v>111</v>
      </c>
      <c r="E361" s="594">
        <v>0</v>
      </c>
      <c r="F361" s="594">
        <v>0</v>
      </c>
      <c r="G361" s="594">
        <v>0</v>
      </c>
      <c r="H361" s="594">
        <v>0</v>
      </c>
      <c r="I361" s="594">
        <v>111</v>
      </c>
      <c r="J361" s="594">
        <v>0</v>
      </c>
      <c r="K361" s="628">
        <v>0</v>
      </c>
      <c r="L361" s="594">
        <v>0</v>
      </c>
      <c r="M361" s="594">
        <v>0</v>
      </c>
      <c r="N361" s="594">
        <v>0</v>
      </c>
      <c r="O361" s="594">
        <v>0</v>
      </c>
      <c r="P361" s="594">
        <v>0</v>
      </c>
      <c r="Q361" s="274"/>
    </row>
    <row r="362" spans="1:17" s="249" customFormat="1" ht="36" customHeight="1">
      <c r="A362" s="635"/>
      <c r="B362" s="757"/>
      <c r="C362" s="329" t="s">
        <v>213</v>
      </c>
      <c r="D362" s="434">
        <v>15</v>
      </c>
      <c r="E362" s="554">
        <v>0</v>
      </c>
      <c r="F362" s="554">
        <v>0</v>
      </c>
      <c r="G362" s="554">
        <v>0</v>
      </c>
      <c r="H362" s="554">
        <v>0</v>
      </c>
      <c r="I362" s="554">
        <v>15</v>
      </c>
      <c r="J362" s="554">
        <v>0</v>
      </c>
      <c r="K362" s="518">
        <v>0</v>
      </c>
      <c r="L362" s="554">
        <v>0</v>
      </c>
      <c r="M362" s="554">
        <v>0</v>
      </c>
      <c r="N362" s="554">
        <v>0</v>
      </c>
      <c r="O362" s="554">
        <v>0</v>
      </c>
      <c r="P362" s="554">
        <v>0</v>
      </c>
      <c r="Q362" s="275"/>
    </row>
    <row r="363" spans="1:17" s="249" customFormat="1" ht="38.25" customHeight="1">
      <c r="A363" s="635"/>
      <c r="B363" s="757"/>
      <c r="C363" s="334" t="s">
        <v>193</v>
      </c>
      <c r="D363" s="435">
        <v>15</v>
      </c>
      <c r="E363" s="582">
        <v>0</v>
      </c>
      <c r="F363" s="582">
        <v>0</v>
      </c>
      <c r="G363" s="582">
        <v>0</v>
      </c>
      <c r="H363" s="582">
        <v>0</v>
      </c>
      <c r="I363" s="582">
        <v>15</v>
      </c>
      <c r="J363" s="582">
        <v>0</v>
      </c>
      <c r="K363" s="628">
        <v>0</v>
      </c>
      <c r="L363" s="582">
        <v>0</v>
      </c>
      <c r="M363" s="582">
        <v>0</v>
      </c>
      <c r="N363" s="582">
        <v>0</v>
      </c>
      <c r="O363" s="582">
        <v>0</v>
      </c>
      <c r="P363" s="582">
        <v>0</v>
      </c>
      <c r="Q363" s="281"/>
    </row>
    <row r="364" spans="1:17" s="249" customFormat="1" ht="34.5" customHeight="1">
      <c r="A364" s="635"/>
      <c r="B364" s="757"/>
      <c r="C364" s="468" t="s">
        <v>127</v>
      </c>
      <c r="D364" s="677">
        <f>SUM(D365)</f>
        <v>2400</v>
      </c>
      <c r="E364" s="677">
        <f aca="true" t="shared" si="114" ref="E364:P364">SUM(E365)</f>
        <v>0</v>
      </c>
      <c r="F364" s="677">
        <f t="shared" si="114"/>
        <v>0</v>
      </c>
      <c r="G364" s="677">
        <f t="shared" si="114"/>
        <v>0</v>
      </c>
      <c r="H364" s="677">
        <f t="shared" si="114"/>
        <v>1766</v>
      </c>
      <c r="I364" s="677">
        <f t="shared" si="114"/>
        <v>336</v>
      </c>
      <c r="J364" s="677">
        <f t="shared" si="114"/>
        <v>298</v>
      </c>
      <c r="K364" s="677">
        <f t="shared" si="114"/>
        <v>0</v>
      </c>
      <c r="L364" s="677">
        <f t="shared" si="114"/>
        <v>0</v>
      </c>
      <c r="M364" s="677">
        <f t="shared" si="114"/>
        <v>0</v>
      </c>
      <c r="N364" s="677">
        <f t="shared" si="114"/>
        <v>0</v>
      </c>
      <c r="O364" s="677">
        <f t="shared" si="114"/>
        <v>0</v>
      </c>
      <c r="P364" s="677">
        <f t="shared" si="114"/>
        <v>0</v>
      </c>
      <c r="Q364" s="274"/>
    </row>
    <row r="365" spans="1:17" s="249" customFormat="1" ht="33.75" customHeight="1">
      <c r="A365" s="635"/>
      <c r="B365" s="757"/>
      <c r="C365" s="347" t="s">
        <v>227</v>
      </c>
      <c r="D365" s="409">
        <v>2400</v>
      </c>
      <c r="E365" s="594">
        <v>0</v>
      </c>
      <c r="F365" s="594">
        <v>0</v>
      </c>
      <c r="G365" s="594">
        <v>0</v>
      </c>
      <c r="H365" s="594">
        <v>1766</v>
      </c>
      <c r="I365" s="594">
        <v>336</v>
      </c>
      <c r="J365" s="594">
        <v>298</v>
      </c>
      <c r="K365" s="594">
        <v>0</v>
      </c>
      <c r="L365" s="594">
        <v>0</v>
      </c>
      <c r="M365" s="594">
        <v>0</v>
      </c>
      <c r="N365" s="594">
        <v>0</v>
      </c>
      <c r="O365" s="594">
        <v>0</v>
      </c>
      <c r="P365" s="594">
        <v>0</v>
      </c>
      <c r="Q365" s="274"/>
    </row>
    <row r="366" spans="1:17" s="249" customFormat="1" ht="38.25" customHeight="1">
      <c r="A366" s="635"/>
      <c r="B366" s="757"/>
      <c r="C366" s="333" t="s">
        <v>128</v>
      </c>
      <c r="D366" s="434">
        <v>3713</v>
      </c>
      <c r="E366" s="554">
        <v>0</v>
      </c>
      <c r="F366" s="554">
        <v>0</v>
      </c>
      <c r="G366" s="554">
        <v>0</v>
      </c>
      <c r="H366" s="554">
        <v>0</v>
      </c>
      <c r="I366" s="554">
        <v>3713</v>
      </c>
      <c r="J366" s="554">
        <v>0</v>
      </c>
      <c r="K366" s="630">
        <v>0</v>
      </c>
      <c r="L366" s="554">
        <v>0</v>
      </c>
      <c r="M366" s="554">
        <v>0</v>
      </c>
      <c r="N366" s="554">
        <v>0</v>
      </c>
      <c r="O366" s="554">
        <v>0</v>
      </c>
      <c r="P366" s="554">
        <v>0</v>
      </c>
      <c r="Q366" s="274"/>
    </row>
    <row r="367" spans="1:17" s="249" customFormat="1" ht="38.25" customHeight="1">
      <c r="A367" s="635"/>
      <c r="B367" s="757"/>
      <c r="C367" s="347" t="s">
        <v>227</v>
      </c>
      <c r="D367" s="409">
        <f>SUM(D366)</f>
        <v>3713</v>
      </c>
      <c r="E367" s="409">
        <f aca="true" t="shared" si="115" ref="E367:P367">SUM(E366)</f>
        <v>0</v>
      </c>
      <c r="F367" s="409">
        <f t="shared" si="115"/>
        <v>0</v>
      </c>
      <c r="G367" s="409">
        <f t="shared" si="115"/>
        <v>0</v>
      </c>
      <c r="H367" s="409">
        <f t="shared" si="115"/>
        <v>0</v>
      </c>
      <c r="I367" s="409">
        <f t="shared" si="115"/>
        <v>3713</v>
      </c>
      <c r="J367" s="409">
        <f t="shared" si="115"/>
        <v>0</v>
      </c>
      <c r="K367" s="409">
        <f t="shared" si="115"/>
        <v>0</v>
      </c>
      <c r="L367" s="409">
        <f t="shared" si="115"/>
        <v>0</v>
      </c>
      <c r="M367" s="409">
        <f t="shared" si="115"/>
        <v>0</v>
      </c>
      <c r="N367" s="409">
        <f t="shared" si="115"/>
        <v>0</v>
      </c>
      <c r="O367" s="409">
        <f t="shared" si="115"/>
        <v>0</v>
      </c>
      <c r="P367" s="409">
        <f t="shared" si="115"/>
        <v>0</v>
      </c>
      <c r="Q367" s="274"/>
    </row>
    <row r="368" spans="1:17" s="249" customFormat="1" ht="43.5" customHeight="1">
      <c r="A368" s="635"/>
      <c r="B368" s="757"/>
      <c r="C368" s="329" t="s">
        <v>228</v>
      </c>
      <c r="D368" s="434">
        <v>10813</v>
      </c>
      <c r="E368" s="554">
        <v>0</v>
      </c>
      <c r="F368" s="554">
        <v>0</v>
      </c>
      <c r="G368" s="554">
        <v>0</v>
      </c>
      <c r="H368" s="554">
        <v>10400</v>
      </c>
      <c r="I368" s="554">
        <v>413</v>
      </c>
      <c r="J368" s="554">
        <v>0</v>
      </c>
      <c r="K368" s="518">
        <v>0</v>
      </c>
      <c r="L368" s="554">
        <v>0</v>
      </c>
      <c r="M368" s="554">
        <v>0</v>
      </c>
      <c r="N368" s="554">
        <v>0</v>
      </c>
      <c r="O368" s="554">
        <v>0</v>
      </c>
      <c r="P368" s="554">
        <v>0</v>
      </c>
      <c r="Q368" s="274"/>
    </row>
    <row r="369" spans="1:17" s="249" customFormat="1" ht="34.5" customHeight="1">
      <c r="A369" s="637"/>
      <c r="B369" s="758"/>
      <c r="C369" s="347" t="s">
        <v>227</v>
      </c>
      <c r="D369" s="409">
        <f>SUM(D368)</f>
        <v>10813</v>
      </c>
      <c r="E369" s="409">
        <f aca="true" t="shared" si="116" ref="E369:P369">SUM(E368)</f>
        <v>0</v>
      </c>
      <c r="F369" s="409">
        <f t="shared" si="116"/>
        <v>0</v>
      </c>
      <c r="G369" s="409">
        <f t="shared" si="116"/>
        <v>0</v>
      </c>
      <c r="H369" s="409">
        <f t="shared" si="116"/>
        <v>10400</v>
      </c>
      <c r="I369" s="409">
        <f t="shared" si="116"/>
        <v>413</v>
      </c>
      <c r="J369" s="409">
        <f t="shared" si="116"/>
        <v>0</v>
      </c>
      <c r="K369" s="409">
        <f t="shared" si="116"/>
        <v>0</v>
      </c>
      <c r="L369" s="409">
        <f t="shared" si="116"/>
        <v>0</v>
      </c>
      <c r="M369" s="409">
        <f t="shared" si="116"/>
        <v>0</v>
      </c>
      <c r="N369" s="409">
        <f t="shared" si="116"/>
        <v>0</v>
      </c>
      <c r="O369" s="409">
        <f t="shared" si="116"/>
        <v>0</v>
      </c>
      <c r="P369" s="409">
        <f t="shared" si="116"/>
        <v>0</v>
      </c>
      <c r="Q369" s="274"/>
    </row>
    <row r="370" spans="1:16" s="263" customFormat="1" ht="49.5" customHeight="1">
      <c r="A370" s="641" t="s">
        <v>0</v>
      </c>
      <c r="B370" s="642" t="s">
        <v>1</v>
      </c>
      <c r="C370" s="643" t="s">
        <v>87</v>
      </c>
      <c r="D370" s="642" t="s">
        <v>2</v>
      </c>
      <c r="E370" s="641" t="s">
        <v>42</v>
      </c>
      <c r="F370" s="642" t="s">
        <v>43</v>
      </c>
      <c r="G370" s="642" t="s">
        <v>44</v>
      </c>
      <c r="H370" s="642" t="s">
        <v>45</v>
      </c>
      <c r="I370" s="642" t="s">
        <v>46</v>
      </c>
      <c r="J370" s="642" t="s">
        <v>47</v>
      </c>
      <c r="K370" s="642" t="s">
        <v>48</v>
      </c>
      <c r="L370" s="642" t="s">
        <v>49</v>
      </c>
      <c r="M370" s="642" t="s">
        <v>50</v>
      </c>
      <c r="N370" s="642" t="s">
        <v>51</v>
      </c>
      <c r="O370" s="642" t="s">
        <v>52</v>
      </c>
      <c r="P370" s="642" t="s">
        <v>53</v>
      </c>
    </row>
    <row r="371" spans="1:17" s="249" customFormat="1" ht="45.75" customHeight="1">
      <c r="A371" s="635"/>
      <c r="B371" s="638"/>
      <c r="C371" s="329" t="s">
        <v>229</v>
      </c>
      <c r="D371" s="434">
        <v>4418</v>
      </c>
      <c r="E371" s="554">
        <v>0</v>
      </c>
      <c r="F371" s="554">
        <v>0</v>
      </c>
      <c r="G371" s="554">
        <v>0</v>
      </c>
      <c r="H371" s="554">
        <v>0</v>
      </c>
      <c r="I371" s="554">
        <v>4418</v>
      </c>
      <c r="J371" s="554">
        <v>0</v>
      </c>
      <c r="K371" s="630">
        <v>0</v>
      </c>
      <c r="L371" s="554">
        <v>0</v>
      </c>
      <c r="M371" s="554">
        <v>0</v>
      </c>
      <c r="N371" s="554">
        <v>0</v>
      </c>
      <c r="O371" s="554">
        <v>0</v>
      </c>
      <c r="P371" s="554">
        <v>0</v>
      </c>
      <c r="Q371" s="274"/>
    </row>
    <row r="372" spans="1:17" s="249" customFormat="1" ht="63.75" customHeight="1">
      <c r="A372" s="635"/>
      <c r="B372" s="638"/>
      <c r="C372" s="347" t="s">
        <v>227</v>
      </c>
      <c r="D372" s="409">
        <f>SUM(D371)</f>
        <v>4418</v>
      </c>
      <c r="E372" s="409">
        <f aca="true" t="shared" si="117" ref="E372:P372">SUM(E371)</f>
        <v>0</v>
      </c>
      <c r="F372" s="409">
        <f t="shared" si="117"/>
        <v>0</v>
      </c>
      <c r="G372" s="409">
        <f t="shared" si="117"/>
        <v>0</v>
      </c>
      <c r="H372" s="409">
        <f t="shared" si="117"/>
        <v>0</v>
      </c>
      <c r="I372" s="409">
        <f t="shared" si="117"/>
        <v>4418</v>
      </c>
      <c r="J372" s="409">
        <f t="shared" si="117"/>
        <v>0</v>
      </c>
      <c r="K372" s="409">
        <f t="shared" si="117"/>
        <v>0</v>
      </c>
      <c r="L372" s="409">
        <f t="shared" si="117"/>
        <v>0</v>
      </c>
      <c r="M372" s="409">
        <f t="shared" si="117"/>
        <v>0</v>
      </c>
      <c r="N372" s="409">
        <f t="shared" si="117"/>
        <v>0</v>
      </c>
      <c r="O372" s="409">
        <f t="shared" si="117"/>
        <v>0</v>
      </c>
      <c r="P372" s="409">
        <f t="shared" si="117"/>
        <v>0</v>
      </c>
      <c r="Q372" s="409"/>
    </row>
    <row r="373" spans="1:17" s="249" customFormat="1" ht="51" customHeight="1">
      <c r="A373" s="635"/>
      <c r="B373" s="638"/>
      <c r="C373" s="334" t="s">
        <v>230</v>
      </c>
      <c r="D373" s="434">
        <v>5632</v>
      </c>
      <c r="E373" s="554">
        <v>0</v>
      </c>
      <c r="F373" s="554">
        <v>0</v>
      </c>
      <c r="G373" s="554">
        <v>0</v>
      </c>
      <c r="H373" s="554">
        <v>0</v>
      </c>
      <c r="I373" s="554">
        <v>5632</v>
      </c>
      <c r="J373" s="554">
        <v>0</v>
      </c>
      <c r="K373" s="630">
        <v>0</v>
      </c>
      <c r="L373" s="554">
        <v>0</v>
      </c>
      <c r="M373" s="554">
        <v>0</v>
      </c>
      <c r="N373" s="554">
        <v>0</v>
      </c>
      <c r="O373" s="554">
        <v>0</v>
      </c>
      <c r="P373" s="554">
        <v>0</v>
      </c>
      <c r="Q373" s="274"/>
    </row>
    <row r="374" spans="1:17" s="249" customFormat="1" ht="51" customHeight="1">
      <c r="A374" s="635"/>
      <c r="B374" s="639"/>
      <c r="C374" s="347" t="s">
        <v>227</v>
      </c>
      <c r="D374" s="409">
        <f>SUM(D373)</f>
        <v>5632</v>
      </c>
      <c r="E374" s="409">
        <f aca="true" t="shared" si="118" ref="E374:P374">SUM(E373)</f>
        <v>0</v>
      </c>
      <c r="F374" s="409">
        <f t="shared" si="118"/>
        <v>0</v>
      </c>
      <c r="G374" s="409">
        <f t="shared" si="118"/>
        <v>0</v>
      </c>
      <c r="H374" s="409">
        <f t="shared" si="118"/>
        <v>0</v>
      </c>
      <c r="I374" s="409">
        <f t="shared" si="118"/>
        <v>5632</v>
      </c>
      <c r="J374" s="409">
        <f t="shared" si="118"/>
        <v>0</v>
      </c>
      <c r="K374" s="409">
        <f t="shared" si="118"/>
        <v>0</v>
      </c>
      <c r="L374" s="409">
        <f t="shared" si="118"/>
        <v>0</v>
      </c>
      <c r="M374" s="409">
        <f t="shared" si="118"/>
        <v>0</v>
      </c>
      <c r="N374" s="409">
        <f t="shared" si="118"/>
        <v>0</v>
      </c>
      <c r="O374" s="409">
        <f t="shared" si="118"/>
        <v>0</v>
      </c>
      <c r="P374" s="409">
        <f t="shared" si="118"/>
        <v>0</v>
      </c>
      <c r="Q374" s="274"/>
    </row>
    <row r="375" spans="1:17" s="249" customFormat="1" ht="45.75" customHeight="1">
      <c r="A375" s="635"/>
      <c r="B375" s="756">
        <v>85446</v>
      </c>
      <c r="C375" s="449" t="s">
        <v>76</v>
      </c>
      <c r="D375" s="410">
        <f>SUM(D376,D379,D381,D383,D385,D387,D389)</f>
        <v>17000</v>
      </c>
      <c r="E375" s="410">
        <f aca="true" t="shared" si="119" ref="E375:P375">SUM(E376,E379,E381,E383,E385,E387,E389)</f>
        <v>0</v>
      </c>
      <c r="F375" s="410">
        <f t="shared" si="119"/>
        <v>40</v>
      </c>
      <c r="G375" s="410">
        <f t="shared" si="119"/>
        <v>1274</v>
      </c>
      <c r="H375" s="410">
        <f t="shared" si="119"/>
        <v>599</v>
      </c>
      <c r="I375" s="410">
        <f t="shared" si="119"/>
        <v>840</v>
      </c>
      <c r="J375" s="410">
        <f t="shared" si="119"/>
        <v>0</v>
      </c>
      <c r="K375" s="410">
        <f t="shared" si="119"/>
        <v>896</v>
      </c>
      <c r="L375" s="410">
        <f t="shared" si="119"/>
        <v>396</v>
      </c>
      <c r="M375" s="410">
        <f t="shared" si="119"/>
        <v>5252</v>
      </c>
      <c r="N375" s="410">
        <f t="shared" si="119"/>
        <v>3465</v>
      </c>
      <c r="O375" s="410">
        <f t="shared" si="119"/>
        <v>3446</v>
      </c>
      <c r="P375" s="410">
        <f t="shared" si="119"/>
        <v>792</v>
      </c>
      <c r="Q375" s="274"/>
    </row>
    <row r="376" spans="1:17" s="249" customFormat="1" ht="31.5" customHeight="1">
      <c r="A376" s="635"/>
      <c r="B376" s="757"/>
      <c r="C376" s="450" t="s">
        <v>143</v>
      </c>
      <c r="D376" s="615">
        <v>2700</v>
      </c>
      <c r="E376" s="518">
        <v>0</v>
      </c>
      <c r="F376" s="518">
        <v>0</v>
      </c>
      <c r="G376" s="518">
        <v>228</v>
      </c>
      <c r="H376" s="518">
        <v>99</v>
      </c>
      <c r="I376" s="518">
        <v>0</v>
      </c>
      <c r="J376" s="518">
        <v>0</v>
      </c>
      <c r="K376" s="518">
        <v>500</v>
      </c>
      <c r="L376" s="518">
        <v>0</v>
      </c>
      <c r="M376" s="518">
        <v>1500</v>
      </c>
      <c r="N376" s="518">
        <v>373</v>
      </c>
      <c r="O376" s="518">
        <v>0</v>
      </c>
      <c r="P376" s="518">
        <v>0</v>
      </c>
      <c r="Q376" s="274"/>
    </row>
    <row r="377" spans="1:17" s="249" customFormat="1" ht="31.5" customHeight="1">
      <c r="A377" s="635"/>
      <c r="B377" s="757"/>
      <c r="C377" s="451" t="s">
        <v>209</v>
      </c>
      <c r="D377" s="616">
        <v>2700</v>
      </c>
      <c r="E377" s="582">
        <v>0</v>
      </c>
      <c r="F377" s="582">
        <v>0</v>
      </c>
      <c r="G377" s="582">
        <v>228</v>
      </c>
      <c r="H377" s="582">
        <v>99</v>
      </c>
      <c r="I377" s="582">
        <v>0</v>
      </c>
      <c r="J377" s="582">
        <v>0</v>
      </c>
      <c r="K377" s="582">
        <v>500</v>
      </c>
      <c r="L377" s="582">
        <v>0</v>
      </c>
      <c r="M377" s="582">
        <v>1500</v>
      </c>
      <c r="N377" s="582">
        <v>373</v>
      </c>
      <c r="O377" s="582">
        <v>0</v>
      </c>
      <c r="P377" s="582">
        <v>0</v>
      </c>
      <c r="Q377" s="274"/>
    </row>
    <row r="378" spans="1:17" s="249" customFormat="1" ht="40.5" customHeight="1">
      <c r="A378" s="635"/>
      <c r="B378" s="757"/>
      <c r="C378" s="347" t="s">
        <v>58</v>
      </c>
      <c r="D378" s="678">
        <v>228</v>
      </c>
      <c r="E378" s="659">
        <v>0</v>
      </c>
      <c r="F378" s="659">
        <v>0</v>
      </c>
      <c r="G378" s="659">
        <v>228</v>
      </c>
      <c r="H378" s="659">
        <v>0</v>
      </c>
      <c r="I378" s="659">
        <v>0</v>
      </c>
      <c r="J378" s="659">
        <v>0</v>
      </c>
      <c r="K378" s="659">
        <v>0</v>
      </c>
      <c r="L378" s="659">
        <v>0</v>
      </c>
      <c r="M378" s="659">
        <v>0</v>
      </c>
      <c r="N378" s="659">
        <v>0</v>
      </c>
      <c r="O378" s="659">
        <v>0</v>
      </c>
      <c r="P378" s="659">
        <v>0</v>
      </c>
      <c r="Q378" s="274"/>
    </row>
    <row r="379" spans="1:17" s="258" customFormat="1" ht="31.5" customHeight="1">
      <c r="A379" s="635"/>
      <c r="B379" s="757"/>
      <c r="C379" s="325" t="s">
        <v>165</v>
      </c>
      <c r="D379" s="679">
        <v>2100</v>
      </c>
      <c r="E379" s="680">
        <v>0</v>
      </c>
      <c r="F379" s="680">
        <v>0</v>
      </c>
      <c r="G379" s="680">
        <v>1046</v>
      </c>
      <c r="H379" s="680">
        <v>0</v>
      </c>
      <c r="I379" s="680">
        <v>0</v>
      </c>
      <c r="J379" s="680">
        <v>0</v>
      </c>
      <c r="K379" s="680">
        <v>0</v>
      </c>
      <c r="L379" s="680">
        <v>0</v>
      </c>
      <c r="M379" s="680">
        <v>0</v>
      </c>
      <c r="N379" s="680">
        <v>0</v>
      </c>
      <c r="O379" s="680">
        <v>1054</v>
      </c>
      <c r="P379" s="681">
        <v>0</v>
      </c>
      <c r="Q379" s="281"/>
    </row>
    <row r="380" spans="1:17" s="258" customFormat="1" ht="28.5" customHeight="1">
      <c r="A380" s="635"/>
      <c r="B380" s="757"/>
      <c r="C380" s="412" t="s">
        <v>86</v>
      </c>
      <c r="D380" s="502">
        <v>2100</v>
      </c>
      <c r="E380" s="506">
        <v>0</v>
      </c>
      <c r="F380" s="506">
        <v>0</v>
      </c>
      <c r="G380" s="506">
        <v>1046</v>
      </c>
      <c r="H380" s="506">
        <v>0</v>
      </c>
      <c r="I380" s="506">
        <v>0</v>
      </c>
      <c r="J380" s="506">
        <v>0</v>
      </c>
      <c r="K380" s="506">
        <v>0</v>
      </c>
      <c r="L380" s="506">
        <v>0</v>
      </c>
      <c r="M380" s="506">
        <v>0</v>
      </c>
      <c r="N380" s="506">
        <v>0</v>
      </c>
      <c r="O380" s="506">
        <v>1054</v>
      </c>
      <c r="P380" s="629">
        <v>0</v>
      </c>
      <c r="Q380" s="281"/>
    </row>
    <row r="381" spans="1:17" s="258" customFormat="1" ht="42.75" customHeight="1">
      <c r="A381" s="635"/>
      <c r="B381" s="757"/>
      <c r="C381" s="353" t="s">
        <v>219</v>
      </c>
      <c r="D381" s="679">
        <v>2400</v>
      </c>
      <c r="E381" s="680">
        <v>0</v>
      </c>
      <c r="F381" s="680">
        <v>0</v>
      </c>
      <c r="G381" s="680">
        <v>0</v>
      </c>
      <c r="H381" s="680">
        <v>0</v>
      </c>
      <c r="I381" s="680">
        <v>840</v>
      </c>
      <c r="J381" s="680">
        <v>0</v>
      </c>
      <c r="K381" s="680">
        <v>0</v>
      </c>
      <c r="L381" s="680">
        <v>0</v>
      </c>
      <c r="M381" s="680">
        <v>1560</v>
      </c>
      <c r="N381" s="680">
        <v>0</v>
      </c>
      <c r="O381" s="680">
        <v>0</v>
      </c>
      <c r="P381" s="681">
        <v>0</v>
      </c>
      <c r="Q381" s="281"/>
    </row>
    <row r="382" spans="1:17" s="258" customFormat="1" ht="36" customHeight="1">
      <c r="A382" s="635"/>
      <c r="B382" s="757"/>
      <c r="C382" s="412" t="s">
        <v>86</v>
      </c>
      <c r="D382" s="502">
        <v>2400</v>
      </c>
      <c r="E382" s="506">
        <v>0</v>
      </c>
      <c r="F382" s="506">
        <v>0</v>
      </c>
      <c r="G382" s="506">
        <v>0</v>
      </c>
      <c r="H382" s="506">
        <v>0</v>
      </c>
      <c r="I382" s="506">
        <v>840</v>
      </c>
      <c r="J382" s="506">
        <v>0</v>
      </c>
      <c r="K382" s="506">
        <v>0</v>
      </c>
      <c r="L382" s="506">
        <v>0</v>
      </c>
      <c r="M382" s="506">
        <v>1560</v>
      </c>
      <c r="N382" s="506">
        <v>0</v>
      </c>
      <c r="O382" s="506">
        <v>0</v>
      </c>
      <c r="P382" s="629">
        <v>0</v>
      </c>
      <c r="Q382" s="281"/>
    </row>
    <row r="383" spans="1:17" s="258" customFormat="1" ht="41.25" customHeight="1">
      <c r="A383" s="635"/>
      <c r="B383" s="757"/>
      <c r="C383" s="353" t="s">
        <v>163</v>
      </c>
      <c r="D383" s="679">
        <v>2400</v>
      </c>
      <c r="E383" s="680">
        <v>0</v>
      </c>
      <c r="F383" s="680">
        <v>0</v>
      </c>
      <c r="G383" s="680">
        <v>0</v>
      </c>
      <c r="H383" s="680">
        <v>0</v>
      </c>
      <c r="I383" s="680">
        <v>0</v>
      </c>
      <c r="J383" s="680">
        <v>0</v>
      </c>
      <c r="K383" s="680">
        <v>0</v>
      </c>
      <c r="L383" s="680">
        <v>0</v>
      </c>
      <c r="M383" s="680">
        <v>900</v>
      </c>
      <c r="N383" s="680">
        <v>1100</v>
      </c>
      <c r="O383" s="680">
        <v>400</v>
      </c>
      <c r="P383" s="681">
        <v>0</v>
      </c>
      <c r="Q383" s="281"/>
    </row>
    <row r="384" spans="1:17" s="258" customFormat="1" ht="41.25" customHeight="1">
      <c r="A384" s="635"/>
      <c r="B384" s="757"/>
      <c r="C384" s="412" t="s">
        <v>86</v>
      </c>
      <c r="D384" s="505">
        <v>2400</v>
      </c>
      <c r="E384" s="506">
        <v>0</v>
      </c>
      <c r="F384" s="506">
        <v>0</v>
      </c>
      <c r="G384" s="506">
        <v>0</v>
      </c>
      <c r="H384" s="506">
        <v>0</v>
      </c>
      <c r="I384" s="506">
        <v>0</v>
      </c>
      <c r="J384" s="506">
        <v>0</v>
      </c>
      <c r="K384" s="506">
        <v>0</v>
      </c>
      <c r="L384" s="506">
        <v>0</v>
      </c>
      <c r="M384" s="506">
        <v>900</v>
      </c>
      <c r="N384" s="506">
        <v>1100</v>
      </c>
      <c r="O384" s="506">
        <v>400</v>
      </c>
      <c r="P384" s="629">
        <v>0</v>
      </c>
      <c r="Q384" s="281"/>
    </row>
    <row r="385" spans="1:17" s="258" customFormat="1" ht="41.25" customHeight="1">
      <c r="A385" s="635"/>
      <c r="B385" s="757"/>
      <c r="C385" s="448" t="s">
        <v>220</v>
      </c>
      <c r="D385" s="679">
        <v>2400</v>
      </c>
      <c r="E385" s="680">
        <v>0</v>
      </c>
      <c r="F385" s="680">
        <v>0</v>
      </c>
      <c r="G385" s="680">
        <v>0</v>
      </c>
      <c r="H385" s="680">
        <v>0</v>
      </c>
      <c r="I385" s="680">
        <v>0</v>
      </c>
      <c r="J385" s="680">
        <v>0</v>
      </c>
      <c r="K385" s="680">
        <v>0</v>
      </c>
      <c r="L385" s="680">
        <v>0</v>
      </c>
      <c r="M385" s="680">
        <v>0</v>
      </c>
      <c r="N385" s="680">
        <v>1200</v>
      </c>
      <c r="O385" s="680">
        <v>1200</v>
      </c>
      <c r="P385" s="681">
        <v>0</v>
      </c>
      <c r="Q385" s="281"/>
    </row>
    <row r="386" spans="1:17" s="258" customFormat="1" ht="28.5" customHeight="1">
      <c r="A386" s="635"/>
      <c r="B386" s="757"/>
      <c r="C386" s="412" t="s">
        <v>86</v>
      </c>
      <c r="D386" s="502">
        <v>2400</v>
      </c>
      <c r="E386" s="506">
        <v>0</v>
      </c>
      <c r="F386" s="506">
        <v>0</v>
      </c>
      <c r="G386" s="506">
        <v>0</v>
      </c>
      <c r="H386" s="506">
        <v>0</v>
      </c>
      <c r="I386" s="506">
        <v>0</v>
      </c>
      <c r="J386" s="506">
        <v>0</v>
      </c>
      <c r="K386" s="506">
        <v>0</v>
      </c>
      <c r="L386" s="506">
        <v>0</v>
      </c>
      <c r="M386" s="506">
        <v>0</v>
      </c>
      <c r="N386" s="506">
        <v>1200</v>
      </c>
      <c r="O386" s="506">
        <v>1200</v>
      </c>
      <c r="P386" s="629">
        <v>0</v>
      </c>
      <c r="Q386" s="281"/>
    </row>
    <row r="387" spans="1:17" s="258" customFormat="1" ht="41.25" customHeight="1">
      <c r="A387" s="635"/>
      <c r="B387" s="757"/>
      <c r="C387" s="332" t="s">
        <v>221</v>
      </c>
      <c r="D387" s="679">
        <v>4000</v>
      </c>
      <c r="E387" s="680">
        <v>0</v>
      </c>
      <c r="F387" s="680">
        <v>40</v>
      </c>
      <c r="G387" s="680">
        <v>0</v>
      </c>
      <c r="H387" s="680">
        <v>0</v>
      </c>
      <c r="I387" s="680">
        <v>0</v>
      </c>
      <c r="J387" s="680">
        <v>0</v>
      </c>
      <c r="K387" s="680">
        <v>396</v>
      </c>
      <c r="L387" s="680">
        <v>396</v>
      </c>
      <c r="M387" s="680">
        <v>792</v>
      </c>
      <c r="N387" s="680">
        <v>792</v>
      </c>
      <c r="O387" s="680">
        <v>792</v>
      </c>
      <c r="P387" s="681">
        <v>792</v>
      </c>
      <c r="Q387" s="281"/>
    </row>
    <row r="388" spans="1:17" s="258" customFormat="1" ht="33.75" customHeight="1">
      <c r="A388" s="635"/>
      <c r="B388" s="757"/>
      <c r="C388" s="412" t="s">
        <v>86</v>
      </c>
      <c r="D388" s="502">
        <v>4000</v>
      </c>
      <c r="E388" s="506">
        <v>0</v>
      </c>
      <c r="F388" s="506">
        <v>40</v>
      </c>
      <c r="G388" s="506">
        <v>0</v>
      </c>
      <c r="H388" s="506">
        <v>0</v>
      </c>
      <c r="I388" s="506">
        <v>0</v>
      </c>
      <c r="J388" s="506">
        <v>0</v>
      </c>
      <c r="K388" s="506">
        <v>396</v>
      </c>
      <c r="L388" s="506">
        <v>396</v>
      </c>
      <c r="M388" s="506">
        <v>792</v>
      </c>
      <c r="N388" s="506">
        <v>792</v>
      </c>
      <c r="O388" s="506">
        <v>792</v>
      </c>
      <c r="P388" s="629">
        <v>792</v>
      </c>
      <c r="Q388" s="281"/>
    </row>
    <row r="389" spans="1:17" s="258" customFormat="1" ht="41.25" customHeight="1">
      <c r="A389" s="635"/>
      <c r="B389" s="757"/>
      <c r="C389" s="332" t="s">
        <v>222</v>
      </c>
      <c r="D389" s="679">
        <v>1000</v>
      </c>
      <c r="E389" s="680">
        <v>0</v>
      </c>
      <c r="F389" s="680">
        <v>0</v>
      </c>
      <c r="G389" s="680">
        <v>0</v>
      </c>
      <c r="H389" s="680">
        <v>500</v>
      </c>
      <c r="I389" s="680">
        <v>0</v>
      </c>
      <c r="J389" s="680">
        <v>0</v>
      </c>
      <c r="K389" s="680">
        <v>0</v>
      </c>
      <c r="L389" s="680">
        <v>0</v>
      </c>
      <c r="M389" s="680">
        <v>500</v>
      </c>
      <c r="N389" s="680">
        <v>0</v>
      </c>
      <c r="O389" s="680">
        <v>0</v>
      </c>
      <c r="P389" s="681">
        <v>0</v>
      </c>
      <c r="Q389" s="281"/>
    </row>
    <row r="390" spans="1:17" s="258" customFormat="1" ht="35.25" customHeight="1">
      <c r="A390" s="635"/>
      <c r="B390" s="758"/>
      <c r="C390" s="412" t="s">
        <v>86</v>
      </c>
      <c r="D390" s="505">
        <v>1000</v>
      </c>
      <c r="E390" s="506">
        <v>0</v>
      </c>
      <c r="F390" s="506">
        <v>0</v>
      </c>
      <c r="G390" s="506">
        <v>0</v>
      </c>
      <c r="H390" s="506">
        <v>500</v>
      </c>
      <c r="I390" s="506">
        <v>0</v>
      </c>
      <c r="J390" s="506">
        <v>0</v>
      </c>
      <c r="K390" s="506">
        <v>0</v>
      </c>
      <c r="L390" s="506">
        <v>0</v>
      </c>
      <c r="M390" s="506">
        <v>500</v>
      </c>
      <c r="N390" s="506">
        <v>0</v>
      </c>
      <c r="O390" s="506">
        <v>0</v>
      </c>
      <c r="P390" s="629">
        <v>0</v>
      </c>
      <c r="Q390" s="281"/>
    </row>
    <row r="391" spans="1:17" s="249" customFormat="1" ht="41.25" customHeight="1">
      <c r="A391" s="635"/>
      <c r="B391" s="756">
        <v>85495</v>
      </c>
      <c r="C391" s="312" t="s">
        <v>40</v>
      </c>
      <c r="D391" s="410">
        <v>499465</v>
      </c>
      <c r="E391" s="420">
        <f aca="true" t="shared" si="120" ref="E391:P391">SUM(E392,E395,E398,E401,E403,E405)</f>
        <v>44766</v>
      </c>
      <c r="F391" s="420">
        <f t="shared" si="120"/>
        <v>41529</v>
      </c>
      <c r="G391" s="420">
        <f t="shared" si="120"/>
        <v>44343</v>
      </c>
      <c r="H391" s="420">
        <f t="shared" si="120"/>
        <v>31166</v>
      </c>
      <c r="I391" s="420">
        <f t="shared" si="120"/>
        <v>47017</v>
      </c>
      <c r="J391" s="420">
        <f t="shared" si="120"/>
        <v>35374</v>
      </c>
      <c r="K391" s="420">
        <f t="shared" si="120"/>
        <v>28280</v>
      </c>
      <c r="L391" s="420">
        <f t="shared" si="120"/>
        <v>59465</v>
      </c>
      <c r="M391" s="420">
        <f t="shared" si="120"/>
        <v>37733</v>
      </c>
      <c r="N391" s="420">
        <f t="shared" si="120"/>
        <v>37700</v>
      </c>
      <c r="O391" s="420">
        <f t="shared" si="120"/>
        <v>43765</v>
      </c>
      <c r="P391" s="420">
        <f t="shared" si="120"/>
        <v>48327</v>
      </c>
      <c r="Q391" s="274"/>
    </row>
    <row r="392" spans="1:17" s="249" customFormat="1" ht="39.75" customHeight="1">
      <c r="A392" s="635"/>
      <c r="B392" s="757"/>
      <c r="C392" s="303" t="s">
        <v>143</v>
      </c>
      <c r="D392" s="408">
        <v>4000</v>
      </c>
      <c r="E392" s="524">
        <f>SUM(E393)</f>
        <v>0</v>
      </c>
      <c r="F392" s="524">
        <v>0</v>
      </c>
      <c r="G392" s="524">
        <v>271</v>
      </c>
      <c r="H392" s="524">
        <v>18</v>
      </c>
      <c r="I392" s="524">
        <v>114</v>
      </c>
      <c r="J392" s="524">
        <v>970</v>
      </c>
      <c r="K392" s="524">
        <v>0</v>
      </c>
      <c r="L392" s="524">
        <v>0</v>
      </c>
      <c r="M392" s="524">
        <v>1000</v>
      </c>
      <c r="N392" s="524">
        <f>SUM(N393)</f>
        <v>500</v>
      </c>
      <c r="O392" s="524">
        <v>300</v>
      </c>
      <c r="P392" s="524">
        <v>827</v>
      </c>
      <c r="Q392" s="274"/>
    </row>
    <row r="393" spans="1:17" s="249" customFormat="1" ht="39.75" customHeight="1">
      <c r="A393" s="637"/>
      <c r="B393" s="758"/>
      <c r="C393" s="324" t="s">
        <v>86</v>
      </c>
      <c r="D393" s="409">
        <f>SUM(D392)</f>
        <v>4000</v>
      </c>
      <c r="E393" s="409">
        <v>0</v>
      </c>
      <c r="F393" s="409">
        <f aca="true" t="shared" si="121" ref="F393:O393">SUM(F392)</f>
        <v>0</v>
      </c>
      <c r="G393" s="409">
        <f t="shared" si="121"/>
        <v>271</v>
      </c>
      <c r="H393" s="409">
        <f t="shared" si="121"/>
        <v>18</v>
      </c>
      <c r="I393" s="409">
        <f t="shared" si="121"/>
        <v>114</v>
      </c>
      <c r="J393" s="409">
        <f t="shared" si="121"/>
        <v>970</v>
      </c>
      <c r="K393" s="409">
        <f t="shared" si="121"/>
        <v>0</v>
      </c>
      <c r="L393" s="409">
        <f t="shared" si="121"/>
        <v>0</v>
      </c>
      <c r="M393" s="409">
        <f t="shared" si="121"/>
        <v>1000</v>
      </c>
      <c r="N393" s="409">
        <v>500</v>
      </c>
      <c r="O393" s="409">
        <f t="shared" si="121"/>
        <v>300</v>
      </c>
      <c r="P393" s="409">
        <v>827</v>
      </c>
      <c r="Q393" s="274"/>
    </row>
    <row r="394" spans="1:16" s="263" customFormat="1" ht="49.5" customHeight="1">
      <c r="A394" s="641" t="s">
        <v>0</v>
      </c>
      <c r="B394" s="642" t="s">
        <v>1</v>
      </c>
      <c r="C394" s="643" t="s">
        <v>87</v>
      </c>
      <c r="D394" s="642" t="s">
        <v>2</v>
      </c>
      <c r="E394" s="641" t="s">
        <v>42</v>
      </c>
      <c r="F394" s="642" t="s">
        <v>43</v>
      </c>
      <c r="G394" s="642" t="s">
        <v>44</v>
      </c>
      <c r="H394" s="642" t="s">
        <v>45</v>
      </c>
      <c r="I394" s="642" t="s">
        <v>46</v>
      </c>
      <c r="J394" s="642" t="s">
        <v>47</v>
      </c>
      <c r="K394" s="642" t="s">
        <v>48</v>
      </c>
      <c r="L394" s="642" t="s">
        <v>49</v>
      </c>
      <c r="M394" s="642" t="s">
        <v>50</v>
      </c>
      <c r="N394" s="642" t="s">
        <v>51</v>
      </c>
      <c r="O394" s="642" t="s">
        <v>52</v>
      </c>
      <c r="P394" s="642" t="s">
        <v>53</v>
      </c>
    </row>
    <row r="395" spans="1:17" s="249" customFormat="1" ht="41.25" customHeight="1">
      <c r="A395" s="635"/>
      <c r="B395" s="638"/>
      <c r="C395" s="325" t="s">
        <v>165</v>
      </c>
      <c r="D395" s="434">
        <v>425814</v>
      </c>
      <c r="E395" s="554">
        <v>41366</v>
      </c>
      <c r="F395" s="630">
        <v>36249</v>
      </c>
      <c r="G395" s="554">
        <v>39232</v>
      </c>
      <c r="H395" s="630">
        <v>27018</v>
      </c>
      <c r="I395" s="554">
        <v>37650</v>
      </c>
      <c r="J395" s="630">
        <v>31134</v>
      </c>
      <c r="K395" s="554">
        <v>25000</v>
      </c>
      <c r="L395" s="630">
        <v>25000</v>
      </c>
      <c r="M395" s="554">
        <v>35000</v>
      </c>
      <c r="N395" s="630">
        <v>37200</v>
      </c>
      <c r="O395" s="554">
        <v>43465</v>
      </c>
      <c r="P395" s="554">
        <v>47500</v>
      </c>
      <c r="Q395" s="274"/>
    </row>
    <row r="396" spans="1:17" s="249" customFormat="1" ht="39" customHeight="1">
      <c r="A396" s="635"/>
      <c r="B396" s="638"/>
      <c r="C396" s="325" t="s">
        <v>106</v>
      </c>
      <c r="D396" s="396">
        <v>425814</v>
      </c>
      <c r="E396" s="582">
        <f>SUM(E395)</f>
        <v>41366</v>
      </c>
      <c r="F396" s="582">
        <f aca="true" t="shared" si="122" ref="F396:P396">SUM(F395)</f>
        <v>36249</v>
      </c>
      <c r="G396" s="582">
        <f t="shared" si="122"/>
        <v>39232</v>
      </c>
      <c r="H396" s="582">
        <f t="shared" si="122"/>
        <v>27018</v>
      </c>
      <c r="I396" s="582">
        <f t="shared" si="122"/>
        <v>37650</v>
      </c>
      <c r="J396" s="582">
        <f t="shared" si="122"/>
        <v>31134</v>
      </c>
      <c r="K396" s="582">
        <f t="shared" si="122"/>
        <v>25000</v>
      </c>
      <c r="L396" s="582">
        <f t="shared" si="122"/>
        <v>25000</v>
      </c>
      <c r="M396" s="582">
        <f t="shared" si="122"/>
        <v>35000</v>
      </c>
      <c r="N396" s="582">
        <f t="shared" si="122"/>
        <v>37200</v>
      </c>
      <c r="O396" s="582">
        <f t="shared" si="122"/>
        <v>43465</v>
      </c>
      <c r="P396" s="582">
        <f t="shared" si="122"/>
        <v>47500</v>
      </c>
      <c r="Q396" s="274"/>
    </row>
    <row r="397" spans="1:17" s="249" customFormat="1" ht="45" customHeight="1">
      <c r="A397" s="635"/>
      <c r="B397" s="638"/>
      <c r="C397" s="358" t="s">
        <v>58</v>
      </c>
      <c r="D397" s="401">
        <v>231851</v>
      </c>
      <c r="E397" s="535">
        <v>26845</v>
      </c>
      <c r="F397" s="534">
        <v>22009</v>
      </c>
      <c r="G397" s="535">
        <v>20572</v>
      </c>
      <c r="H397" s="534">
        <v>15252</v>
      </c>
      <c r="I397" s="535">
        <v>15257</v>
      </c>
      <c r="J397" s="534">
        <v>16510</v>
      </c>
      <c r="K397" s="535">
        <v>18500</v>
      </c>
      <c r="L397" s="534">
        <v>18500</v>
      </c>
      <c r="M397" s="535">
        <v>18500</v>
      </c>
      <c r="N397" s="534">
        <v>21500</v>
      </c>
      <c r="O397" s="535">
        <v>18500</v>
      </c>
      <c r="P397" s="535">
        <v>19906</v>
      </c>
      <c r="Q397" s="274"/>
    </row>
    <row r="398" spans="1:17" s="249" customFormat="1" ht="37.5" customHeight="1">
      <c r="A398" s="635"/>
      <c r="B398" s="638"/>
      <c r="C398" s="319" t="s">
        <v>186</v>
      </c>
      <c r="D398" s="434">
        <v>62715</v>
      </c>
      <c r="E398" s="492">
        <v>3400</v>
      </c>
      <c r="F398" s="528">
        <v>5280</v>
      </c>
      <c r="G398" s="492">
        <v>4840</v>
      </c>
      <c r="H398" s="528">
        <v>4130</v>
      </c>
      <c r="I398" s="492">
        <v>4050</v>
      </c>
      <c r="J398" s="528">
        <v>3270</v>
      </c>
      <c r="K398" s="492">
        <v>3280</v>
      </c>
      <c r="L398" s="528">
        <v>34465</v>
      </c>
      <c r="M398" s="492">
        <v>0</v>
      </c>
      <c r="N398" s="528">
        <v>0</v>
      </c>
      <c r="O398" s="492">
        <v>0</v>
      </c>
      <c r="P398" s="528">
        <v>0</v>
      </c>
      <c r="Q398" s="274"/>
    </row>
    <row r="399" spans="1:17" s="249" customFormat="1" ht="35.25" customHeight="1">
      <c r="A399" s="635"/>
      <c r="B399" s="638"/>
      <c r="C399" s="325" t="s">
        <v>153</v>
      </c>
      <c r="D399" s="435">
        <f>SUM(D398)</f>
        <v>62715</v>
      </c>
      <c r="E399" s="435">
        <f aca="true" t="shared" si="123" ref="E399:P400">SUM(E398)</f>
        <v>3400</v>
      </c>
      <c r="F399" s="435">
        <f t="shared" si="123"/>
        <v>5280</v>
      </c>
      <c r="G399" s="435">
        <f t="shared" si="123"/>
        <v>4840</v>
      </c>
      <c r="H399" s="435">
        <f t="shared" si="123"/>
        <v>4130</v>
      </c>
      <c r="I399" s="435">
        <f t="shared" si="123"/>
        <v>4050</v>
      </c>
      <c r="J399" s="435">
        <f t="shared" si="123"/>
        <v>3270</v>
      </c>
      <c r="K399" s="435">
        <f t="shared" si="123"/>
        <v>3280</v>
      </c>
      <c r="L399" s="435">
        <f t="shared" si="123"/>
        <v>34465</v>
      </c>
      <c r="M399" s="435">
        <f t="shared" si="123"/>
        <v>0</v>
      </c>
      <c r="N399" s="435">
        <f t="shared" si="123"/>
        <v>0</v>
      </c>
      <c r="O399" s="435">
        <f t="shared" si="123"/>
        <v>0</v>
      </c>
      <c r="P399" s="435">
        <f t="shared" si="123"/>
        <v>0</v>
      </c>
      <c r="Q399" s="274"/>
    </row>
    <row r="400" spans="1:17" s="249" customFormat="1" ht="48" customHeight="1">
      <c r="A400" s="635"/>
      <c r="B400" s="638"/>
      <c r="C400" s="358" t="s">
        <v>58</v>
      </c>
      <c r="D400" s="434">
        <f>SUM(D399)</f>
        <v>62715</v>
      </c>
      <c r="E400" s="434">
        <f t="shared" si="123"/>
        <v>3400</v>
      </c>
      <c r="F400" s="434">
        <f t="shared" si="123"/>
        <v>5280</v>
      </c>
      <c r="G400" s="434">
        <f t="shared" si="123"/>
        <v>4840</v>
      </c>
      <c r="H400" s="434">
        <f t="shared" si="123"/>
        <v>4130</v>
      </c>
      <c r="I400" s="434">
        <f t="shared" si="123"/>
        <v>4050</v>
      </c>
      <c r="J400" s="434">
        <f t="shared" si="123"/>
        <v>3270</v>
      </c>
      <c r="K400" s="434">
        <f t="shared" si="123"/>
        <v>3280</v>
      </c>
      <c r="L400" s="434">
        <f t="shared" si="123"/>
        <v>34465</v>
      </c>
      <c r="M400" s="434">
        <f t="shared" si="123"/>
        <v>0</v>
      </c>
      <c r="N400" s="434">
        <f t="shared" si="123"/>
        <v>0</v>
      </c>
      <c r="O400" s="434">
        <f t="shared" si="123"/>
        <v>0</v>
      </c>
      <c r="P400" s="434">
        <f t="shared" si="123"/>
        <v>0</v>
      </c>
      <c r="Q400" s="274"/>
    </row>
    <row r="401" spans="1:19" s="249" customFormat="1" ht="45.75" customHeight="1">
      <c r="A401" s="635"/>
      <c r="B401" s="638"/>
      <c r="C401" s="353" t="s">
        <v>211</v>
      </c>
      <c r="D401" s="408">
        <v>867</v>
      </c>
      <c r="E401" s="408">
        <v>0</v>
      </c>
      <c r="F401" s="408">
        <v>0</v>
      </c>
      <c r="G401" s="408">
        <v>0</v>
      </c>
      <c r="H401" s="408">
        <v>0</v>
      </c>
      <c r="I401" s="408">
        <v>651</v>
      </c>
      <c r="J401" s="408">
        <v>0</v>
      </c>
      <c r="K401" s="408">
        <v>0</v>
      </c>
      <c r="L401" s="408">
        <v>0</v>
      </c>
      <c r="M401" s="408">
        <v>216</v>
      </c>
      <c r="N401" s="408">
        <v>0</v>
      </c>
      <c r="O401" s="408">
        <v>0</v>
      </c>
      <c r="P401" s="463">
        <v>0</v>
      </c>
      <c r="Q401" s="274"/>
      <c r="R401" s="436"/>
      <c r="S401" s="437"/>
    </row>
    <row r="402" spans="1:19" s="249" customFormat="1" ht="47.25" customHeight="1">
      <c r="A402" s="635"/>
      <c r="B402" s="638"/>
      <c r="C402" s="325" t="s">
        <v>86</v>
      </c>
      <c r="D402" s="673">
        <v>867</v>
      </c>
      <c r="E402" s="673">
        <v>0</v>
      </c>
      <c r="F402" s="673">
        <v>0</v>
      </c>
      <c r="G402" s="673">
        <v>0</v>
      </c>
      <c r="H402" s="673">
        <v>0</v>
      </c>
      <c r="I402" s="673">
        <v>651</v>
      </c>
      <c r="J402" s="673">
        <v>0</v>
      </c>
      <c r="K402" s="673">
        <v>0</v>
      </c>
      <c r="L402" s="673">
        <v>0</v>
      </c>
      <c r="M402" s="673">
        <v>216</v>
      </c>
      <c r="N402" s="673">
        <v>0</v>
      </c>
      <c r="O402" s="673">
        <v>0</v>
      </c>
      <c r="P402" s="672">
        <v>0</v>
      </c>
      <c r="Q402" s="274"/>
      <c r="R402" s="436"/>
      <c r="S402" s="437"/>
    </row>
    <row r="403" spans="1:19" s="249" customFormat="1" ht="54.75" customHeight="1">
      <c r="A403" s="635"/>
      <c r="B403" s="638"/>
      <c r="C403" s="448" t="s">
        <v>220</v>
      </c>
      <c r="D403" s="408">
        <v>3468</v>
      </c>
      <c r="E403" s="408">
        <v>0</v>
      </c>
      <c r="F403" s="408">
        <v>0</v>
      </c>
      <c r="G403" s="408">
        <v>0</v>
      </c>
      <c r="H403" s="408">
        <v>0</v>
      </c>
      <c r="I403" s="408">
        <v>2601</v>
      </c>
      <c r="J403" s="408">
        <v>0</v>
      </c>
      <c r="K403" s="408">
        <v>0</v>
      </c>
      <c r="L403" s="408">
        <v>0</v>
      </c>
      <c r="M403" s="408">
        <v>867</v>
      </c>
      <c r="N403" s="408">
        <v>0</v>
      </c>
      <c r="O403" s="408">
        <v>0</v>
      </c>
      <c r="P403" s="463">
        <v>0</v>
      </c>
      <c r="Q403" s="274"/>
      <c r="R403" s="436"/>
      <c r="S403" s="437"/>
    </row>
    <row r="404" spans="1:19" s="249" customFormat="1" ht="54.75" customHeight="1">
      <c r="A404" s="635"/>
      <c r="B404" s="638"/>
      <c r="C404" s="325" t="s">
        <v>86</v>
      </c>
      <c r="D404" s="673">
        <v>3468</v>
      </c>
      <c r="E404" s="673">
        <v>0</v>
      </c>
      <c r="F404" s="673">
        <v>0</v>
      </c>
      <c r="G404" s="673">
        <v>0</v>
      </c>
      <c r="H404" s="673">
        <v>0</v>
      </c>
      <c r="I404" s="673">
        <v>2601</v>
      </c>
      <c r="J404" s="673">
        <v>0</v>
      </c>
      <c r="K404" s="673">
        <v>0</v>
      </c>
      <c r="L404" s="673">
        <v>0</v>
      </c>
      <c r="M404" s="673">
        <v>867</v>
      </c>
      <c r="N404" s="673">
        <v>0</v>
      </c>
      <c r="O404" s="673">
        <v>0</v>
      </c>
      <c r="P404" s="672">
        <v>0</v>
      </c>
      <c r="Q404" s="274"/>
      <c r="R404" s="436"/>
      <c r="S404" s="437"/>
    </row>
    <row r="405" spans="1:19" s="249" customFormat="1" ht="52.5" customHeight="1">
      <c r="A405" s="635"/>
      <c r="B405" s="432"/>
      <c r="C405" s="353" t="s">
        <v>223</v>
      </c>
      <c r="D405" s="408">
        <v>2601</v>
      </c>
      <c r="E405" s="408">
        <v>0</v>
      </c>
      <c r="F405" s="408">
        <v>0</v>
      </c>
      <c r="G405" s="408">
        <v>0</v>
      </c>
      <c r="H405" s="408">
        <v>0</v>
      </c>
      <c r="I405" s="408">
        <v>1951</v>
      </c>
      <c r="J405" s="408">
        <v>0</v>
      </c>
      <c r="K405" s="408">
        <v>0</v>
      </c>
      <c r="L405" s="408">
        <v>0</v>
      </c>
      <c r="M405" s="408">
        <v>650</v>
      </c>
      <c r="N405" s="408">
        <v>0</v>
      </c>
      <c r="O405" s="408">
        <v>0</v>
      </c>
      <c r="P405" s="408">
        <v>0</v>
      </c>
      <c r="Q405" s="274"/>
      <c r="R405" s="436"/>
      <c r="S405" s="437"/>
    </row>
    <row r="406" spans="1:19" s="249" customFormat="1" ht="42" customHeight="1">
      <c r="A406" s="637"/>
      <c r="B406" s="467"/>
      <c r="C406" s="324" t="s">
        <v>86</v>
      </c>
      <c r="D406" s="682">
        <v>2601</v>
      </c>
      <c r="E406" s="682">
        <v>0</v>
      </c>
      <c r="F406" s="682">
        <v>0</v>
      </c>
      <c r="G406" s="682">
        <v>0</v>
      </c>
      <c r="H406" s="682">
        <v>0</v>
      </c>
      <c r="I406" s="682">
        <v>1951</v>
      </c>
      <c r="J406" s="682">
        <v>0</v>
      </c>
      <c r="K406" s="682">
        <v>0</v>
      </c>
      <c r="L406" s="682">
        <v>0</v>
      </c>
      <c r="M406" s="682">
        <v>650</v>
      </c>
      <c r="N406" s="682">
        <v>0</v>
      </c>
      <c r="O406" s="682">
        <v>0</v>
      </c>
      <c r="P406" s="682">
        <v>0</v>
      </c>
      <c r="Q406" s="274"/>
      <c r="R406" s="436"/>
      <c r="S406" s="437"/>
    </row>
    <row r="407" spans="1:19" s="248" customFormat="1" ht="59.25" customHeight="1">
      <c r="A407" s="750">
        <v>921</v>
      </c>
      <c r="B407" s="299"/>
      <c r="C407" s="297" t="s">
        <v>83</v>
      </c>
      <c r="D407" s="405">
        <f>SUM(D408,D425,D429,D434)</f>
        <v>144700</v>
      </c>
      <c r="E407" s="405">
        <f aca="true" t="shared" si="124" ref="E407:P407">SUM(E408,E425,E429,E434)</f>
        <v>22950</v>
      </c>
      <c r="F407" s="405">
        <f t="shared" si="124"/>
        <v>5450</v>
      </c>
      <c r="G407" s="405">
        <f t="shared" si="124"/>
        <v>3900</v>
      </c>
      <c r="H407" s="405">
        <f t="shared" si="124"/>
        <v>12500</v>
      </c>
      <c r="I407" s="405">
        <f t="shared" si="124"/>
        <v>3050</v>
      </c>
      <c r="J407" s="405">
        <f t="shared" si="124"/>
        <v>3230</v>
      </c>
      <c r="K407" s="405">
        <f t="shared" si="124"/>
        <v>30520</v>
      </c>
      <c r="L407" s="405">
        <f t="shared" si="124"/>
        <v>8500</v>
      </c>
      <c r="M407" s="405">
        <f t="shared" si="124"/>
        <v>22700</v>
      </c>
      <c r="N407" s="405">
        <f t="shared" si="124"/>
        <v>16800</v>
      </c>
      <c r="O407" s="405">
        <f t="shared" si="124"/>
        <v>14000</v>
      </c>
      <c r="P407" s="405">
        <f t="shared" si="124"/>
        <v>1100</v>
      </c>
      <c r="Q407" s="273"/>
      <c r="R407" s="256"/>
      <c r="S407" s="257"/>
    </row>
    <row r="408" spans="1:17" s="249" customFormat="1" ht="51" customHeight="1">
      <c r="A408" s="751"/>
      <c r="B408" s="756">
        <v>92105</v>
      </c>
      <c r="C408" s="300" t="s">
        <v>84</v>
      </c>
      <c r="D408" s="400">
        <f>SUM(D409,D412,D414,D417,D419,D421,D423)</f>
        <v>48300</v>
      </c>
      <c r="E408" s="400">
        <f aca="true" t="shared" si="125" ref="E408:P408">SUM(E409,E412,E414,E417,E419,E421,E423)</f>
        <v>0</v>
      </c>
      <c r="F408" s="400">
        <f t="shared" si="125"/>
        <v>5450</v>
      </c>
      <c r="G408" s="400">
        <f t="shared" si="125"/>
        <v>3900</v>
      </c>
      <c r="H408" s="400">
        <f t="shared" si="125"/>
        <v>12500</v>
      </c>
      <c r="I408" s="400">
        <f t="shared" si="125"/>
        <v>3050</v>
      </c>
      <c r="J408" s="400">
        <f t="shared" si="125"/>
        <v>3230</v>
      </c>
      <c r="K408" s="400">
        <f t="shared" si="125"/>
        <v>7570</v>
      </c>
      <c r="L408" s="400">
        <f t="shared" si="125"/>
        <v>0</v>
      </c>
      <c r="M408" s="400">
        <f t="shared" si="125"/>
        <v>5700</v>
      </c>
      <c r="N408" s="400">
        <f t="shared" si="125"/>
        <v>1800</v>
      </c>
      <c r="O408" s="400">
        <f t="shared" si="125"/>
        <v>4000</v>
      </c>
      <c r="P408" s="400">
        <f t="shared" si="125"/>
        <v>1100</v>
      </c>
      <c r="Q408" s="274"/>
    </row>
    <row r="409" spans="1:17" s="249" customFormat="1" ht="39.75" customHeight="1">
      <c r="A409" s="751"/>
      <c r="B409" s="757"/>
      <c r="C409" s="303" t="s">
        <v>143</v>
      </c>
      <c r="D409" s="402">
        <v>44800</v>
      </c>
      <c r="E409" s="398">
        <v>0</v>
      </c>
      <c r="F409" s="402">
        <v>5450</v>
      </c>
      <c r="G409" s="398">
        <v>2900</v>
      </c>
      <c r="H409" s="402">
        <v>12500</v>
      </c>
      <c r="I409" s="398">
        <v>2550</v>
      </c>
      <c r="J409" s="438">
        <v>2630</v>
      </c>
      <c r="K409" s="402">
        <v>7570</v>
      </c>
      <c r="L409" s="398">
        <v>0</v>
      </c>
      <c r="M409" s="402">
        <v>5400</v>
      </c>
      <c r="N409" s="398">
        <v>1500</v>
      </c>
      <c r="O409" s="402">
        <v>4000</v>
      </c>
      <c r="P409" s="402">
        <v>300</v>
      </c>
      <c r="Q409" s="274"/>
    </row>
    <row r="410" spans="1:17" s="249" customFormat="1" ht="38.25" customHeight="1">
      <c r="A410" s="751"/>
      <c r="B410" s="757"/>
      <c r="C410" s="319" t="s">
        <v>153</v>
      </c>
      <c r="D410" s="403">
        <v>44800</v>
      </c>
      <c r="E410" s="526">
        <v>0</v>
      </c>
      <c r="F410" s="521">
        <v>5450</v>
      </c>
      <c r="G410" s="526">
        <v>2900</v>
      </c>
      <c r="H410" s="521">
        <v>12500</v>
      </c>
      <c r="I410" s="526">
        <v>2550</v>
      </c>
      <c r="J410" s="520">
        <v>2630</v>
      </c>
      <c r="K410" s="521">
        <v>7570</v>
      </c>
      <c r="L410" s="526">
        <v>0</v>
      </c>
      <c r="M410" s="521">
        <v>5400</v>
      </c>
      <c r="N410" s="526">
        <v>1500</v>
      </c>
      <c r="O410" s="521">
        <v>4000</v>
      </c>
      <c r="P410" s="521">
        <v>300</v>
      </c>
      <c r="Q410" s="274"/>
    </row>
    <row r="411" spans="1:17" s="249" customFormat="1" ht="38.25" customHeight="1">
      <c r="A411" s="751"/>
      <c r="B411" s="757"/>
      <c r="C411" s="304" t="s">
        <v>200</v>
      </c>
      <c r="D411" s="625">
        <v>38650</v>
      </c>
      <c r="E411" s="492"/>
      <c r="F411" s="528">
        <v>5450</v>
      </c>
      <c r="G411" s="492">
        <v>2900</v>
      </c>
      <c r="H411" s="528">
        <v>12300</v>
      </c>
      <c r="I411" s="492">
        <v>0</v>
      </c>
      <c r="J411" s="574">
        <v>2000</v>
      </c>
      <c r="K411" s="528">
        <v>5100</v>
      </c>
      <c r="L411" s="492">
        <v>0</v>
      </c>
      <c r="M411" s="528">
        <v>5400</v>
      </c>
      <c r="N411" s="492">
        <v>1500</v>
      </c>
      <c r="O411" s="528">
        <v>4000</v>
      </c>
      <c r="P411" s="528">
        <v>0</v>
      </c>
      <c r="Q411" s="274"/>
    </row>
    <row r="412" spans="1:17" s="249" customFormat="1" ht="38.25" customHeight="1">
      <c r="A412" s="751"/>
      <c r="B412" s="757"/>
      <c r="C412" s="326" t="s">
        <v>205</v>
      </c>
      <c r="D412" s="402">
        <v>300</v>
      </c>
      <c r="E412" s="622">
        <v>0</v>
      </c>
      <c r="F412" s="491">
        <v>0</v>
      </c>
      <c r="G412" s="495">
        <v>0</v>
      </c>
      <c r="H412" s="491">
        <v>0</v>
      </c>
      <c r="I412" s="495">
        <v>0</v>
      </c>
      <c r="J412" s="622">
        <v>0</v>
      </c>
      <c r="K412" s="491">
        <v>0</v>
      </c>
      <c r="L412" s="495">
        <v>0</v>
      </c>
      <c r="M412" s="491">
        <v>300</v>
      </c>
      <c r="N412" s="495">
        <v>0</v>
      </c>
      <c r="O412" s="491">
        <v>0</v>
      </c>
      <c r="P412" s="491">
        <v>0</v>
      </c>
      <c r="Q412" s="274"/>
    </row>
    <row r="413" spans="1:17" s="249" customFormat="1" ht="38.25" customHeight="1">
      <c r="A413" s="751"/>
      <c r="B413" s="757"/>
      <c r="C413" s="325" t="s">
        <v>86</v>
      </c>
      <c r="D413" s="404">
        <v>300</v>
      </c>
      <c r="E413" s="522">
        <v>0</v>
      </c>
      <c r="F413" s="493">
        <v>0</v>
      </c>
      <c r="G413" s="494">
        <v>0</v>
      </c>
      <c r="H413" s="493">
        <v>0</v>
      </c>
      <c r="I413" s="494">
        <v>0</v>
      </c>
      <c r="J413" s="522">
        <v>0</v>
      </c>
      <c r="K413" s="493">
        <v>0</v>
      </c>
      <c r="L413" s="494">
        <v>0</v>
      </c>
      <c r="M413" s="493">
        <v>300</v>
      </c>
      <c r="N413" s="494">
        <v>0</v>
      </c>
      <c r="O413" s="493">
        <v>0</v>
      </c>
      <c r="P413" s="493">
        <v>0</v>
      </c>
      <c r="Q413" s="274"/>
    </row>
    <row r="414" spans="1:17" s="249" customFormat="1" ht="38.25" customHeight="1">
      <c r="A414" s="751"/>
      <c r="B414" s="757"/>
      <c r="C414" s="332" t="s">
        <v>203</v>
      </c>
      <c r="D414" s="402">
        <v>1000</v>
      </c>
      <c r="E414" s="622">
        <v>0</v>
      </c>
      <c r="F414" s="491">
        <v>0</v>
      </c>
      <c r="G414" s="495">
        <v>1000</v>
      </c>
      <c r="H414" s="491">
        <v>0</v>
      </c>
      <c r="I414" s="495">
        <v>0</v>
      </c>
      <c r="J414" s="622">
        <v>0</v>
      </c>
      <c r="K414" s="491">
        <v>0</v>
      </c>
      <c r="L414" s="495">
        <v>0</v>
      </c>
      <c r="M414" s="491">
        <v>0</v>
      </c>
      <c r="N414" s="495">
        <v>0</v>
      </c>
      <c r="O414" s="491">
        <v>0</v>
      </c>
      <c r="P414" s="491">
        <v>0</v>
      </c>
      <c r="Q414" s="274"/>
    </row>
    <row r="415" spans="1:17" s="249" customFormat="1" ht="38.25" customHeight="1">
      <c r="A415" s="752"/>
      <c r="B415" s="758"/>
      <c r="C415" s="324" t="s">
        <v>86</v>
      </c>
      <c r="D415" s="404">
        <v>1000</v>
      </c>
      <c r="E415" s="522">
        <v>0</v>
      </c>
      <c r="F415" s="493">
        <v>0</v>
      </c>
      <c r="G415" s="494">
        <v>1000</v>
      </c>
      <c r="H415" s="493">
        <v>0</v>
      </c>
      <c r="I415" s="494">
        <v>0</v>
      </c>
      <c r="J415" s="522">
        <v>0</v>
      </c>
      <c r="K415" s="493">
        <v>0</v>
      </c>
      <c r="L415" s="494">
        <v>0</v>
      </c>
      <c r="M415" s="493">
        <v>0</v>
      </c>
      <c r="N415" s="494">
        <v>0</v>
      </c>
      <c r="O415" s="493">
        <v>0</v>
      </c>
      <c r="P415" s="493">
        <v>0</v>
      </c>
      <c r="Q415" s="274"/>
    </row>
    <row r="416" spans="1:16" s="263" customFormat="1" ht="49.5" customHeight="1">
      <c r="A416" s="641" t="s">
        <v>0</v>
      </c>
      <c r="B416" s="647" t="s">
        <v>1</v>
      </c>
      <c r="C416" s="643" t="s">
        <v>87</v>
      </c>
      <c r="D416" s="642" t="s">
        <v>2</v>
      </c>
      <c r="E416" s="641" t="s">
        <v>42</v>
      </c>
      <c r="F416" s="642" t="s">
        <v>43</v>
      </c>
      <c r="G416" s="642" t="s">
        <v>44</v>
      </c>
      <c r="H416" s="642" t="s">
        <v>45</v>
      </c>
      <c r="I416" s="642" t="s">
        <v>46</v>
      </c>
      <c r="J416" s="642" t="s">
        <v>47</v>
      </c>
      <c r="K416" s="642" t="s">
        <v>48</v>
      </c>
      <c r="L416" s="642" t="s">
        <v>49</v>
      </c>
      <c r="M416" s="642" t="s">
        <v>50</v>
      </c>
      <c r="N416" s="642" t="s">
        <v>51</v>
      </c>
      <c r="O416" s="642" t="s">
        <v>52</v>
      </c>
      <c r="P416" s="642" t="s">
        <v>53</v>
      </c>
    </row>
    <row r="417" spans="1:17" s="249" customFormat="1" ht="33" customHeight="1">
      <c r="A417" s="635"/>
      <c r="B417" s="638"/>
      <c r="C417" s="322" t="s">
        <v>206</v>
      </c>
      <c r="D417" s="402">
        <v>1300</v>
      </c>
      <c r="E417" s="622">
        <v>0</v>
      </c>
      <c r="F417" s="491">
        <v>0</v>
      </c>
      <c r="G417" s="495">
        <v>0</v>
      </c>
      <c r="H417" s="491">
        <v>0</v>
      </c>
      <c r="I417" s="495">
        <v>500</v>
      </c>
      <c r="J417" s="622">
        <v>300</v>
      </c>
      <c r="K417" s="491">
        <v>0</v>
      </c>
      <c r="L417" s="495">
        <v>0</v>
      </c>
      <c r="M417" s="491">
        <v>0</v>
      </c>
      <c r="N417" s="495">
        <v>0</v>
      </c>
      <c r="O417" s="491">
        <v>0</v>
      </c>
      <c r="P417" s="491">
        <v>500</v>
      </c>
      <c r="Q417" s="274"/>
    </row>
    <row r="418" spans="1:17" s="249" customFormat="1" ht="34.5" customHeight="1">
      <c r="A418" s="635"/>
      <c r="B418" s="638"/>
      <c r="C418" s="325" t="s">
        <v>86</v>
      </c>
      <c r="D418" s="403">
        <v>1300</v>
      </c>
      <c r="E418" s="522">
        <v>0</v>
      </c>
      <c r="F418" s="493">
        <v>0</v>
      </c>
      <c r="G418" s="494">
        <v>0</v>
      </c>
      <c r="H418" s="493">
        <v>0</v>
      </c>
      <c r="I418" s="494">
        <v>500</v>
      </c>
      <c r="J418" s="522">
        <v>300</v>
      </c>
      <c r="K418" s="493">
        <v>0</v>
      </c>
      <c r="L418" s="494">
        <v>0</v>
      </c>
      <c r="M418" s="493">
        <v>0</v>
      </c>
      <c r="N418" s="494">
        <v>0</v>
      </c>
      <c r="O418" s="493">
        <v>0</v>
      </c>
      <c r="P418" s="493">
        <v>500</v>
      </c>
      <c r="Q418" s="274"/>
    </row>
    <row r="419" spans="1:17" s="249" customFormat="1" ht="38.25" customHeight="1">
      <c r="A419" s="635"/>
      <c r="B419" s="638"/>
      <c r="C419" s="332" t="s">
        <v>207</v>
      </c>
      <c r="D419" s="402">
        <v>300</v>
      </c>
      <c r="E419" s="622">
        <v>0</v>
      </c>
      <c r="F419" s="491">
        <v>0</v>
      </c>
      <c r="G419" s="495">
        <v>0</v>
      </c>
      <c r="H419" s="491">
        <v>0</v>
      </c>
      <c r="I419" s="495">
        <v>0</v>
      </c>
      <c r="J419" s="622">
        <v>0</v>
      </c>
      <c r="K419" s="491">
        <v>0</v>
      </c>
      <c r="L419" s="495">
        <v>0</v>
      </c>
      <c r="M419" s="491">
        <v>0</v>
      </c>
      <c r="N419" s="495">
        <v>300</v>
      </c>
      <c r="O419" s="491">
        <v>0</v>
      </c>
      <c r="P419" s="491">
        <v>0</v>
      </c>
      <c r="Q419" s="274"/>
    </row>
    <row r="420" spans="1:17" s="249" customFormat="1" ht="38.25" customHeight="1">
      <c r="A420" s="635"/>
      <c r="B420" s="638"/>
      <c r="C420" s="324" t="s">
        <v>86</v>
      </c>
      <c r="D420" s="403">
        <v>300</v>
      </c>
      <c r="E420" s="522">
        <v>0</v>
      </c>
      <c r="F420" s="493">
        <v>0</v>
      </c>
      <c r="G420" s="494">
        <v>0</v>
      </c>
      <c r="H420" s="493">
        <v>0</v>
      </c>
      <c r="I420" s="494">
        <v>0</v>
      </c>
      <c r="J420" s="522">
        <v>0</v>
      </c>
      <c r="K420" s="493">
        <v>0</v>
      </c>
      <c r="L420" s="494">
        <v>0</v>
      </c>
      <c r="M420" s="493">
        <v>0</v>
      </c>
      <c r="N420" s="494">
        <v>300</v>
      </c>
      <c r="O420" s="493">
        <v>0</v>
      </c>
      <c r="P420" s="493">
        <v>0</v>
      </c>
      <c r="Q420" s="274"/>
    </row>
    <row r="421" spans="1:17" s="249" customFormat="1" ht="34.5" customHeight="1">
      <c r="A421" s="635"/>
      <c r="B421" s="638"/>
      <c r="C421" s="340" t="s">
        <v>128</v>
      </c>
      <c r="D421" s="402">
        <v>300</v>
      </c>
      <c r="E421" s="622">
        <v>0</v>
      </c>
      <c r="F421" s="491">
        <v>0</v>
      </c>
      <c r="G421" s="495">
        <v>0</v>
      </c>
      <c r="H421" s="491">
        <v>0</v>
      </c>
      <c r="I421" s="495">
        <v>0</v>
      </c>
      <c r="J421" s="622">
        <v>300</v>
      </c>
      <c r="K421" s="491">
        <v>0</v>
      </c>
      <c r="L421" s="495">
        <v>0</v>
      </c>
      <c r="M421" s="491">
        <v>0</v>
      </c>
      <c r="N421" s="495">
        <v>0</v>
      </c>
      <c r="O421" s="491">
        <v>0</v>
      </c>
      <c r="P421" s="491">
        <v>0</v>
      </c>
      <c r="Q421" s="274"/>
    </row>
    <row r="422" spans="1:17" s="249" customFormat="1" ht="33" customHeight="1">
      <c r="A422" s="635"/>
      <c r="B422" s="638"/>
      <c r="C422" s="324" t="s">
        <v>86</v>
      </c>
      <c r="D422" s="403">
        <v>300</v>
      </c>
      <c r="E422" s="522">
        <v>0</v>
      </c>
      <c r="F422" s="493">
        <v>0</v>
      </c>
      <c r="G422" s="494">
        <v>0</v>
      </c>
      <c r="H422" s="493">
        <v>0</v>
      </c>
      <c r="I422" s="494">
        <v>0</v>
      </c>
      <c r="J422" s="522">
        <v>300</v>
      </c>
      <c r="K422" s="493">
        <v>0</v>
      </c>
      <c r="L422" s="494">
        <v>0</v>
      </c>
      <c r="M422" s="493">
        <v>0</v>
      </c>
      <c r="N422" s="494">
        <v>0</v>
      </c>
      <c r="O422" s="493">
        <v>0</v>
      </c>
      <c r="P422" s="493">
        <v>0</v>
      </c>
      <c r="Q422" s="274"/>
    </row>
    <row r="423" spans="1:17" s="249" customFormat="1" ht="38.25" customHeight="1">
      <c r="A423" s="635"/>
      <c r="B423" s="638"/>
      <c r="C423" s="335" t="s">
        <v>208</v>
      </c>
      <c r="D423" s="421">
        <v>300</v>
      </c>
      <c r="E423" s="526">
        <v>0</v>
      </c>
      <c r="F423" s="521">
        <v>0</v>
      </c>
      <c r="G423" s="526">
        <v>0</v>
      </c>
      <c r="H423" s="521">
        <v>0</v>
      </c>
      <c r="I423" s="526">
        <v>0</v>
      </c>
      <c r="J423" s="520">
        <v>0</v>
      </c>
      <c r="K423" s="521">
        <v>0</v>
      </c>
      <c r="L423" s="526">
        <v>0</v>
      </c>
      <c r="M423" s="521">
        <v>0</v>
      </c>
      <c r="N423" s="526">
        <v>0</v>
      </c>
      <c r="O423" s="521">
        <v>0</v>
      </c>
      <c r="P423" s="521">
        <v>300</v>
      </c>
      <c r="Q423" s="274"/>
    </row>
    <row r="424" spans="1:17" s="249" customFormat="1" ht="38.25" customHeight="1">
      <c r="A424" s="635"/>
      <c r="B424" s="639"/>
      <c r="C424" s="324" t="s">
        <v>86</v>
      </c>
      <c r="D424" s="404">
        <v>300</v>
      </c>
      <c r="E424" s="526">
        <v>0</v>
      </c>
      <c r="F424" s="521">
        <v>0</v>
      </c>
      <c r="G424" s="526">
        <v>0</v>
      </c>
      <c r="H424" s="521">
        <v>0</v>
      </c>
      <c r="I424" s="526">
        <v>0</v>
      </c>
      <c r="J424" s="520">
        <v>0</v>
      </c>
      <c r="K424" s="521">
        <v>0</v>
      </c>
      <c r="L424" s="526">
        <v>0</v>
      </c>
      <c r="M424" s="521">
        <v>0</v>
      </c>
      <c r="N424" s="526">
        <v>0</v>
      </c>
      <c r="O424" s="521">
        <v>0</v>
      </c>
      <c r="P424" s="521">
        <v>300</v>
      </c>
      <c r="Q424" s="274"/>
    </row>
    <row r="425" spans="1:17" s="249" customFormat="1" ht="40.5" customHeight="1">
      <c r="A425" s="635"/>
      <c r="B425" s="756">
        <v>92116</v>
      </c>
      <c r="C425" s="312" t="s">
        <v>85</v>
      </c>
      <c r="D425" s="420">
        <f>SUM(D426)</f>
        <v>45900</v>
      </c>
      <c r="E425" s="410">
        <v>22950</v>
      </c>
      <c r="F425" s="410">
        <v>0</v>
      </c>
      <c r="G425" s="410">
        <v>0</v>
      </c>
      <c r="H425" s="410">
        <v>0</v>
      </c>
      <c r="I425" s="410">
        <v>0</v>
      </c>
      <c r="J425" s="410">
        <v>0</v>
      </c>
      <c r="K425" s="410">
        <v>22950</v>
      </c>
      <c r="L425" s="410">
        <v>0</v>
      </c>
      <c r="M425" s="410">
        <v>0</v>
      </c>
      <c r="N425" s="410">
        <v>0</v>
      </c>
      <c r="O425" s="410">
        <v>0</v>
      </c>
      <c r="P425" s="410">
        <v>0</v>
      </c>
      <c r="Q425" s="274"/>
    </row>
    <row r="426" spans="1:17" s="249" customFormat="1" ht="34.5" customHeight="1">
      <c r="A426" s="635"/>
      <c r="B426" s="757"/>
      <c r="C426" s="303" t="s">
        <v>92</v>
      </c>
      <c r="D426" s="395">
        <f>SUM(D427)</f>
        <v>45900</v>
      </c>
      <c r="E426" s="433">
        <v>22950</v>
      </c>
      <c r="F426" s="408">
        <v>0</v>
      </c>
      <c r="G426" s="433">
        <v>0</v>
      </c>
      <c r="H426" s="408">
        <v>0</v>
      </c>
      <c r="I426" s="433">
        <v>0</v>
      </c>
      <c r="J426" s="408">
        <v>0</v>
      </c>
      <c r="K426" s="433">
        <v>22950</v>
      </c>
      <c r="L426" s="408">
        <v>0</v>
      </c>
      <c r="M426" s="433">
        <v>0</v>
      </c>
      <c r="N426" s="408">
        <v>0</v>
      </c>
      <c r="O426" s="433">
        <v>0</v>
      </c>
      <c r="P426" s="408">
        <v>0</v>
      </c>
      <c r="Q426" s="274"/>
    </row>
    <row r="427" spans="1:17" s="249" customFormat="1" ht="34.5" customHeight="1">
      <c r="A427" s="635"/>
      <c r="B427" s="757"/>
      <c r="C427" s="319" t="s">
        <v>147</v>
      </c>
      <c r="D427" s="396">
        <v>45900</v>
      </c>
      <c r="E427" s="440">
        <v>22950</v>
      </c>
      <c r="F427" s="435">
        <v>0</v>
      </c>
      <c r="G427" s="440">
        <v>0</v>
      </c>
      <c r="H427" s="435">
        <v>0</v>
      </c>
      <c r="I427" s="440">
        <v>0</v>
      </c>
      <c r="J427" s="435">
        <v>0</v>
      </c>
      <c r="K427" s="440">
        <v>22950</v>
      </c>
      <c r="L427" s="435">
        <v>0</v>
      </c>
      <c r="M427" s="440">
        <v>0</v>
      </c>
      <c r="N427" s="435">
        <v>0</v>
      </c>
      <c r="O427" s="440">
        <v>0</v>
      </c>
      <c r="P427" s="435">
        <v>0</v>
      </c>
      <c r="Q427" s="274"/>
    </row>
    <row r="428" spans="1:17" s="249" customFormat="1" ht="34.5" customHeight="1">
      <c r="A428" s="637"/>
      <c r="B428" s="758"/>
      <c r="C428" s="304" t="s">
        <v>142</v>
      </c>
      <c r="D428" s="401">
        <v>49500</v>
      </c>
      <c r="E428" s="561">
        <v>22950</v>
      </c>
      <c r="F428" s="556">
        <v>0</v>
      </c>
      <c r="G428" s="561">
        <v>0</v>
      </c>
      <c r="H428" s="556">
        <v>0</v>
      </c>
      <c r="I428" s="561">
        <v>0</v>
      </c>
      <c r="J428" s="556">
        <v>0</v>
      </c>
      <c r="K428" s="561">
        <v>22950</v>
      </c>
      <c r="L428" s="556">
        <v>0</v>
      </c>
      <c r="M428" s="561">
        <v>0</v>
      </c>
      <c r="N428" s="556">
        <v>0</v>
      </c>
      <c r="O428" s="561">
        <v>0</v>
      </c>
      <c r="P428" s="556">
        <v>0</v>
      </c>
      <c r="Q428" s="274"/>
    </row>
    <row r="429" spans="1:17" s="263" customFormat="1" ht="48" customHeight="1">
      <c r="A429" s="762"/>
      <c r="B429" s="765">
        <v>92120</v>
      </c>
      <c r="C429" s="648" t="s">
        <v>183</v>
      </c>
      <c r="D429" s="484">
        <f>SUM(D430)</f>
        <v>30000</v>
      </c>
      <c r="E429" s="484">
        <f aca="true" t="shared" si="126" ref="E429:P429">SUM(E430)</f>
        <v>0</v>
      </c>
      <c r="F429" s="484">
        <f t="shared" si="126"/>
        <v>0</v>
      </c>
      <c r="G429" s="484">
        <f t="shared" si="126"/>
        <v>0</v>
      </c>
      <c r="H429" s="484">
        <f t="shared" si="126"/>
        <v>0</v>
      </c>
      <c r="I429" s="484">
        <f t="shared" si="126"/>
        <v>0</v>
      </c>
      <c r="J429" s="484">
        <f t="shared" si="126"/>
        <v>0</v>
      </c>
      <c r="K429" s="484">
        <f t="shared" si="126"/>
        <v>0</v>
      </c>
      <c r="L429" s="484">
        <f t="shared" si="126"/>
        <v>0</v>
      </c>
      <c r="M429" s="484">
        <f t="shared" si="126"/>
        <v>5000</v>
      </c>
      <c r="N429" s="484">
        <f t="shared" si="126"/>
        <v>15000</v>
      </c>
      <c r="O429" s="484">
        <f t="shared" si="126"/>
        <v>10000</v>
      </c>
      <c r="P429" s="484">
        <f t="shared" si="126"/>
        <v>0</v>
      </c>
      <c r="Q429" s="37"/>
    </row>
    <row r="430" spans="1:17" s="263" customFormat="1" ht="42" customHeight="1">
      <c r="A430" s="763"/>
      <c r="B430" s="766"/>
      <c r="C430" s="303" t="s">
        <v>92</v>
      </c>
      <c r="D430" s="485">
        <v>30000</v>
      </c>
      <c r="E430" s="485">
        <v>0</v>
      </c>
      <c r="F430" s="485">
        <v>0</v>
      </c>
      <c r="G430" s="485">
        <v>0</v>
      </c>
      <c r="H430" s="485">
        <v>0</v>
      </c>
      <c r="I430" s="485">
        <v>0</v>
      </c>
      <c r="J430" s="485">
        <v>0</v>
      </c>
      <c r="K430" s="485">
        <v>0</v>
      </c>
      <c r="L430" s="485">
        <v>0</v>
      </c>
      <c r="M430" s="485">
        <v>5000</v>
      </c>
      <c r="N430" s="485">
        <v>15000</v>
      </c>
      <c r="O430" s="485">
        <v>10000</v>
      </c>
      <c r="P430" s="485">
        <v>0</v>
      </c>
      <c r="Q430" s="37"/>
    </row>
    <row r="431" spans="1:17" s="263" customFormat="1" ht="42" customHeight="1">
      <c r="A431" s="763"/>
      <c r="B431" s="766"/>
      <c r="C431" s="319" t="s">
        <v>147</v>
      </c>
      <c r="D431" s="683">
        <f>SUM(D430)</f>
        <v>30000</v>
      </c>
      <c r="E431" s="683">
        <f aca="true" t="shared" si="127" ref="E431:P431">SUM(E430)</f>
        <v>0</v>
      </c>
      <c r="F431" s="683">
        <f t="shared" si="127"/>
        <v>0</v>
      </c>
      <c r="G431" s="683">
        <f t="shared" si="127"/>
        <v>0</v>
      </c>
      <c r="H431" s="683">
        <f t="shared" si="127"/>
        <v>0</v>
      </c>
      <c r="I431" s="683">
        <f t="shared" si="127"/>
        <v>0</v>
      </c>
      <c r="J431" s="683">
        <f t="shared" si="127"/>
        <v>0</v>
      </c>
      <c r="K431" s="683">
        <f t="shared" si="127"/>
        <v>0</v>
      </c>
      <c r="L431" s="683">
        <f t="shared" si="127"/>
        <v>0</v>
      </c>
      <c r="M431" s="683">
        <f t="shared" si="127"/>
        <v>5000</v>
      </c>
      <c r="N431" s="683">
        <f t="shared" si="127"/>
        <v>15000</v>
      </c>
      <c r="O431" s="683">
        <f t="shared" si="127"/>
        <v>10000</v>
      </c>
      <c r="P431" s="683">
        <f t="shared" si="127"/>
        <v>0</v>
      </c>
      <c r="Q431" s="37"/>
    </row>
    <row r="432" spans="1:17" s="263" customFormat="1" ht="32.25" customHeight="1">
      <c r="A432" s="763"/>
      <c r="B432" s="766"/>
      <c r="C432" s="319" t="s">
        <v>142</v>
      </c>
      <c r="D432" s="633">
        <v>20000</v>
      </c>
      <c r="E432" s="633">
        <v>0</v>
      </c>
      <c r="F432" s="633">
        <v>0</v>
      </c>
      <c r="G432" s="633">
        <v>0</v>
      </c>
      <c r="H432" s="633">
        <v>0</v>
      </c>
      <c r="I432" s="633">
        <v>0</v>
      </c>
      <c r="J432" s="633">
        <v>0</v>
      </c>
      <c r="K432" s="633">
        <v>0</v>
      </c>
      <c r="L432" s="633">
        <v>0</v>
      </c>
      <c r="M432" s="633">
        <v>5000</v>
      </c>
      <c r="N432" s="633">
        <v>15000</v>
      </c>
      <c r="O432" s="633">
        <v>0</v>
      </c>
      <c r="P432" s="633">
        <v>0</v>
      </c>
      <c r="Q432" s="37"/>
    </row>
    <row r="433" spans="1:17" s="263" customFormat="1" ht="39.75" customHeight="1">
      <c r="A433" s="763"/>
      <c r="B433" s="767"/>
      <c r="C433" s="358" t="s">
        <v>58</v>
      </c>
      <c r="D433" s="633">
        <v>2500</v>
      </c>
      <c r="E433" s="633">
        <v>0</v>
      </c>
      <c r="F433" s="633">
        <v>0</v>
      </c>
      <c r="G433" s="633">
        <v>0</v>
      </c>
      <c r="H433" s="633">
        <v>0</v>
      </c>
      <c r="I433" s="633">
        <v>0</v>
      </c>
      <c r="J433" s="633">
        <v>0</v>
      </c>
      <c r="K433" s="633">
        <v>0</v>
      </c>
      <c r="L433" s="633">
        <v>0</v>
      </c>
      <c r="M433" s="633">
        <v>2500</v>
      </c>
      <c r="N433" s="633">
        <v>0</v>
      </c>
      <c r="O433" s="633">
        <v>0</v>
      </c>
      <c r="P433" s="633">
        <v>0</v>
      </c>
      <c r="Q433" s="37"/>
    </row>
    <row r="434" spans="1:17" s="249" customFormat="1" ht="37.5" customHeight="1">
      <c r="A434" s="763"/>
      <c r="B434" s="756">
        <v>92195</v>
      </c>
      <c r="C434" s="305" t="s">
        <v>40</v>
      </c>
      <c r="D434" s="400">
        <f>SUM(D435)</f>
        <v>20500</v>
      </c>
      <c r="E434" s="400">
        <v>0</v>
      </c>
      <c r="F434" s="400">
        <v>0</v>
      </c>
      <c r="G434" s="400">
        <v>0</v>
      </c>
      <c r="H434" s="400">
        <v>0</v>
      </c>
      <c r="I434" s="400">
        <v>0</v>
      </c>
      <c r="J434" s="400">
        <v>0</v>
      </c>
      <c r="K434" s="400">
        <v>0</v>
      </c>
      <c r="L434" s="400">
        <v>8500</v>
      </c>
      <c r="M434" s="400">
        <v>12000</v>
      </c>
      <c r="N434" s="400">
        <v>0</v>
      </c>
      <c r="O434" s="400">
        <v>0</v>
      </c>
      <c r="P434" s="400">
        <v>0</v>
      </c>
      <c r="Q434" s="274"/>
    </row>
    <row r="435" spans="1:17" s="249" customFormat="1" ht="33" customHeight="1">
      <c r="A435" s="763"/>
      <c r="B435" s="757"/>
      <c r="C435" s="303" t="s">
        <v>92</v>
      </c>
      <c r="D435" s="402">
        <f>SUM(D436)</f>
        <v>20500</v>
      </c>
      <c r="E435" s="398">
        <v>0</v>
      </c>
      <c r="F435" s="402">
        <v>0</v>
      </c>
      <c r="G435" s="398">
        <v>0</v>
      </c>
      <c r="H435" s="402">
        <v>0</v>
      </c>
      <c r="I435" s="398">
        <v>0</v>
      </c>
      <c r="J435" s="402">
        <v>0</v>
      </c>
      <c r="K435" s="398">
        <v>0</v>
      </c>
      <c r="L435" s="402">
        <v>8500</v>
      </c>
      <c r="M435" s="398">
        <v>12000</v>
      </c>
      <c r="N435" s="402">
        <v>0</v>
      </c>
      <c r="O435" s="398">
        <v>0</v>
      </c>
      <c r="P435" s="402">
        <v>0</v>
      </c>
      <c r="Q435" s="274"/>
    </row>
    <row r="436" spans="1:17" s="249" customFormat="1" ht="32.25" customHeight="1">
      <c r="A436" s="764"/>
      <c r="B436" s="758"/>
      <c r="C436" s="304" t="s">
        <v>86</v>
      </c>
      <c r="D436" s="404">
        <v>20500</v>
      </c>
      <c r="E436" s="593">
        <v>0</v>
      </c>
      <c r="F436" s="594">
        <v>0</v>
      </c>
      <c r="G436" s="593">
        <v>0</v>
      </c>
      <c r="H436" s="594">
        <v>0</v>
      </c>
      <c r="I436" s="593">
        <v>0</v>
      </c>
      <c r="J436" s="594">
        <v>0</v>
      </c>
      <c r="K436" s="593">
        <v>0</v>
      </c>
      <c r="L436" s="594">
        <v>8500</v>
      </c>
      <c r="M436" s="593">
        <v>12000</v>
      </c>
      <c r="N436" s="594">
        <v>0</v>
      </c>
      <c r="O436" s="593">
        <v>0</v>
      </c>
      <c r="P436" s="594">
        <v>0</v>
      </c>
      <c r="Q436" s="274"/>
    </row>
    <row r="437" spans="1:17" s="248" customFormat="1" ht="37.5" customHeight="1">
      <c r="A437" s="750">
        <v>926</v>
      </c>
      <c r="B437" s="299"/>
      <c r="C437" s="318" t="s">
        <v>61</v>
      </c>
      <c r="D437" s="443">
        <v>105400</v>
      </c>
      <c r="E437" s="444">
        <f aca="true" t="shared" si="128" ref="E437:P437">SUM(E439,E443,E445,E448,E450,E452)</f>
        <v>0</v>
      </c>
      <c r="F437" s="444">
        <f t="shared" si="128"/>
        <v>500</v>
      </c>
      <c r="G437" s="444">
        <f t="shared" si="128"/>
        <v>3339</v>
      </c>
      <c r="H437" s="444">
        <f t="shared" si="128"/>
        <v>41359</v>
      </c>
      <c r="I437" s="444">
        <f t="shared" si="128"/>
        <v>16158</v>
      </c>
      <c r="J437" s="444">
        <f t="shared" si="128"/>
        <v>12890</v>
      </c>
      <c r="K437" s="444">
        <f t="shared" si="128"/>
        <v>600</v>
      </c>
      <c r="L437" s="444">
        <f t="shared" si="128"/>
        <v>13202</v>
      </c>
      <c r="M437" s="444">
        <f t="shared" si="128"/>
        <v>1445</v>
      </c>
      <c r="N437" s="444">
        <f t="shared" si="128"/>
        <v>11200</v>
      </c>
      <c r="O437" s="444">
        <f t="shared" si="128"/>
        <v>2707</v>
      </c>
      <c r="P437" s="444">
        <f t="shared" si="128"/>
        <v>2000</v>
      </c>
      <c r="Q437" s="273"/>
    </row>
    <row r="438" spans="1:17" s="249" customFormat="1" ht="49.5" customHeight="1">
      <c r="A438" s="751"/>
      <c r="B438" s="756">
        <v>92605</v>
      </c>
      <c r="C438" s="300" t="s">
        <v>62</v>
      </c>
      <c r="D438" s="400">
        <f>SUM(D439,D443,D445,D448,D450,D452)</f>
        <v>105400</v>
      </c>
      <c r="E438" s="400">
        <f aca="true" t="shared" si="129" ref="E438:P438">SUM(E439,E443,E445,E448,E450,E452)</f>
        <v>0</v>
      </c>
      <c r="F438" s="400">
        <f t="shared" si="129"/>
        <v>500</v>
      </c>
      <c r="G438" s="400">
        <f t="shared" si="129"/>
        <v>3339</v>
      </c>
      <c r="H438" s="400">
        <f t="shared" si="129"/>
        <v>41359</v>
      </c>
      <c r="I438" s="400">
        <f t="shared" si="129"/>
        <v>16158</v>
      </c>
      <c r="J438" s="400">
        <f t="shared" si="129"/>
        <v>12890</v>
      </c>
      <c r="K438" s="400">
        <f t="shared" si="129"/>
        <v>600</v>
      </c>
      <c r="L438" s="400">
        <f t="shared" si="129"/>
        <v>13202</v>
      </c>
      <c r="M438" s="400">
        <f t="shared" si="129"/>
        <v>1445</v>
      </c>
      <c r="N438" s="400">
        <f t="shared" si="129"/>
        <v>11200</v>
      </c>
      <c r="O438" s="400">
        <f t="shared" si="129"/>
        <v>2707</v>
      </c>
      <c r="P438" s="400">
        <f t="shared" si="129"/>
        <v>2000</v>
      </c>
      <c r="Q438" s="274"/>
    </row>
    <row r="439" spans="1:17" s="249" customFormat="1" ht="42" customHeight="1">
      <c r="A439" s="751"/>
      <c r="B439" s="757"/>
      <c r="C439" s="301" t="s">
        <v>143</v>
      </c>
      <c r="D439" s="395">
        <v>97800</v>
      </c>
      <c r="E439" s="439">
        <v>0</v>
      </c>
      <c r="F439" s="439">
        <v>500</v>
      </c>
      <c r="G439" s="439">
        <v>2048</v>
      </c>
      <c r="H439" s="439">
        <v>40356</v>
      </c>
      <c r="I439" s="439">
        <v>15699</v>
      </c>
      <c r="J439" s="439">
        <v>10690</v>
      </c>
      <c r="K439" s="439">
        <v>600</v>
      </c>
      <c r="L439" s="439">
        <v>12000</v>
      </c>
      <c r="M439" s="439">
        <v>500</v>
      </c>
      <c r="N439" s="439">
        <v>11200</v>
      </c>
      <c r="O439" s="439">
        <v>2207</v>
      </c>
      <c r="P439" s="439">
        <v>2000</v>
      </c>
      <c r="Q439" s="274"/>
    </row>
    <row r="440" spans="1:17" s="249" customFormat="1" ht="28.5" customHeight="1">
      <c r="A440" s="751"/>
      <c r="B440" s="757"/>
      <c r="C440" s="320" t="s">
        <v>108</v>
      </c>
      <c r="D440" s="684">
        <v>97800</v>
      </c>
      <c r="E440" s="670">
        <v>0</v>
      </c>
      <c r="F440" s="670">
        <v>500</v>
      </c>
      <c r="G440" s="685">
        <v>2048</v>
      </c>
      <c r="H440" s="670">
        <v>40356</v>
      </c>
      <c r="I440" s="685">
        <v>15699</v>
      </c>
      <c r="J440" s="670">
        <v>10690</v>
      </c>
      <c r="K440" s="685">
        <v>600</v>
      </c>
      <c r="L440" s="670">
        <v>12000</v>
      </c>
      <c r="M440" s="685">
        <v>500</v>
      </c>
      <c r="N440" s="670">
        <v>11200</v>
      </c>
      <c r="O440" s="685">
        <v>2207</v>
      </c>
      <c r="P440" s="670">
        <v>2000</v>
      </c>
      <c r="Q440" s="274"/>
    </row>
    <row r="441" spans="1:17" s="249" customFormat="1" ht="28.5" customHeight="1">
      <c r="A441" s="752"/>
      <c r="B441" s="758"/>
      <c r="C441" s="304" t="s">
        <v>142</v>
      </c>
      <c r="D441" s="401">
        <v>90500</v>
      </c>
      <c r="E441" s="464">
        <v>0</v>
      </c>
      <c r="F441" s="464">
        <v>500</v>
      </c>
      <c r="G441" s="465">
        <v>800</v>
      </c>
      <c r="H441" s="464">
        <v>39700</v>
      </c>
      <c r="I441" s="465">
        <v>15400</v>
      </c>
      <c r="J441" s="464">
        <v>10400</v>
      </c>
      <c r="K441" s="465">
        <v>0</v>
      </c>
      <c r="L441" s="464">
        <v>12000</v>
      </c>
      <c r="M441" s="465">
        <v>500</v>
      </c>
      <c r="N441" s="464">
        <v>11200</v>
      </c>
      <c r="O441" s="465">
        <v>0</v>
      </c>
      <c r="P441" s="464">
        <v>0</v>
      </c>
      <c r="Q441" s="274"/>
    </row>
    <row r="442" spans="1:16" s="263" customFormat="1" ht="49.5" customHeight="1">
      <c r="A442" s="641" t="s">
        <v>0</v>
      </c>
      <c r="B442" s="647" t="s">
        <v>1</v>
      </c>
      <c r="C442" s="643" t="s">
        <v>87</v>
      </c>
      <c r="D442" s="642" t="s">
        <v>2</v>
      </c>
      <c r="E442" s="641" t="s">
        <v>42</v>
      </c>
      <c r="F442" s="642" t="s">
        <v>43</v>
      </c>
      <c r="G442" s="642" t="s">
        <v>44</v>
      </c>
      <c r="H442" s="642" t="s">
        <v>45</v>
      </c>
      <c r="I442" s="642" t="s">
        <v>46</v>
      </c>
      <c r="J442" s="642" t="s">
        <v>47</v>
      </c>
      <c r="K442" s="642" t="s">
        <v>48</v>
      </c>
      <c r="L442" s="642" t="s">
        <v>49</v>
      </c>
      <c r="M442" s="642" t="s">
        <v>50</v>
      </c>
      <c r="N442" s="642" t="s">
        <v>51</v>
      </c>
      <c r="O442" s="642" t="s">
        <v>52</v>
      </c>
      <c r="P442" s="642" t="s">
        <v>53</v>
      </c>
    </row>
    <row r="443" spans="1:17" s="249" customFormat="1" ht="40.5" customHeight="1">
      <c r="A443" s="635"/>
      <c r="B443" s="638"/>
      <c r="C443" s="419" t="s">
        <v>202</v>
      </c>
      <c r="D443" s="395">
        <v>500</v>
      </c>
      <c r="E443" s="439">
        <v>0</v>
      </c>
      <c r="F443" s="439">
        <v>0</v>
      </c>
      <c r="G443" s="466">
        <v>0</v>
      </c>
      <c r="H443" s="439">
        <v>0</v>
      </c>
      <c r="I443" s="466">
        <v>0</v>
      </c>
      <c r="J443" s="439">
        <v>0</v>
      </c>
      <c r="K443" s="466">
        <v>0</v>
      </c>
      <c r="L443" s="439">
        <v>0</v>
      </c>
      <c r="M443" s="466">
        <v>0</v>
      </c>
      <c r="N443" s="439">
        <v>0</v>
      </c>
      <c r="O443" s="466">
        <v>500</v>
      </c>
      <c r="P443" s="439">
        <v>0</v>
      </c>
      <c r="Q443" s="274"/>
    </row>
    <row r="444" spans="1:17" s="249" customFormat="1" ht="28.5" customHeight="1">
      <c r="A444" s="635"/>
      <c r="B444" s="638"/>
      <c r="C444" s="418" t="s">
        <v>86</v>
      </c>
      <c r="D444" s="686">
        <v>500</v>
      </c>
      <c r="E444" s="687">
        <v>0</v>
      </c>
      <c r="F444" s="687">
        <v>0</v>
      </c>
      <c r="G444" s="688">
        <v>0</v>
      </c>
      <c r="H444" s="687">
        <v>0</v>
      </c>
      <c r="I444" s="688">
        <v>0</v>
      </c>
      <c r="J444" s="687">
        <v>0</v>
      </c>
      <c r="K444" s="688">
        <v>0</v>
      </c>
      <c r="L444" s="687">
        <v>0</v>
      </c>
      <c r="M444" s="688">
        <v>0</v>
      </c>
      <c r="N444" s="687">
        <v>0</v>
      </c>
      <c r="O444" s="688">
        <v>500</v>
      </c>
      <c r="P444" s="687">
        <v>0</v>
      </c>
      <c r="Q444" s="274"/>
    </row>
    <row r="445" spans="1:17" s="249" customFormat="1" ht="38.25" customHeight="1">
      <c r="A445" s="635"/>
      <c r="B445" s="638"/>
      <c r="C445" s="331" t="s">
        <v>203</v>
      </c>
      <c r="D445" s="395">
        <v>1400</v>
      </c>
      <c r="E445" s="439">
        <v>0</v>
      </c>
      <c r="F445" s="439">
        <v>0</v>
      </c>
      <c r="G445" s="466">
        <v>641</v>
      </c>
      <c r="H445" s="439">
        <v>555</v>
      </c>
      <c r="I445" s="466">
        <v>204</v>
      </c>
      <c r="J445" s="439">
        <v>0</v>
      </c>
      <c r="K445" s="466">
        <v>0</v>
      </c>
      <c r="L445" s="439">
        <v>0</v>
      </c>
      <c r="M445" s="466">
        <v>0</v>
      </c>
      <c r="N445" s="439">
        <v>0</v>
      </c>
      <c r="O445" s="466">
        <v>0</v>
      </c>
      <c r="P445" s="439">
        <v>0</v>
      </c>
      <c r="Q445" s="274"/>
    </row>
    <row r="446" spans="1:17" s="249" customFormat="1" ht="38.25" customHeight="1">
      <c r="A446" s="635"/>
      <c r="B446" s="638"/>
      <c r="C446" s="327" t="s">
        <v>153</v>
      </c>
      <c r="D446" s="684">
        <v>1400</v>
      </c>
      <c r="E446" s="670">
        <v>0</v>
      </c>
      <c r="F446" s="670">
        <v>0</v>
      </c>
      <c r="G446" s="685">
        <v>641</v>
      </c>
      <c r="H446" s="670">
        <v>555</v>
      </c>
      <c r="I446" s="685">
        <v>204</v>
      </c>
      <c r="J446" s="670">
        <v>0</v>
      </c>
      <c r="K446" s="685">
        <v>0</v>
      </c>
      <c r="L446" s="670">
        <v>0</v>
      </c>
      <c r="M446" s="685">
        <v>0</v>
      </c>
      <c r="N446" s="670">
        <v>0</v>
      </c>
      <c r="O446" s="685">
        <v>0</v>
      </c>
      <c r="P446" s="670">
        <v>0</v>
      </c>
      <c r="Q446" s="274"/>
    </row>
    <row r="447" spans="1:17" s="249" customFormat="1" ht="38.25" customHeight="1">
      <c r="A447" s="635"/>
      <c r="B447" s="638"/>
      <c r="C447" s="358" t="s">
        <v>58</v>
      </c>
      <c r="D447" s="397">
        <v>317</v>
      </c>
      <c r="E447" s="441">
        <v>0</v>
      </c>
      <c r="F447" s="441">
        <v>0</v>
      </c>
      <c r="G447" s="442">
        <v>0</v>
      </c>
      <c r="H447" s="441">
        <v>0</v>
      </c>
      <c r="I447" s="442">
        <v>270</v>
      </c>
      <c r="J447" s="441">
        <v>47</v>
      </c>
      <c r="K447" s="442">
        <v>0</v>
      </c>
      <c r="L447" s="441">
        <v>0</v>
      </c>
      <c r="M447" s="442">
        <v>0</v>
      </c>
      <c r="N447" s="441">
        <v>0</v>
      </c>
      <c r="O447" s="442">
        <v>0</v>
      </c>
      <c r="P447" s="441">
        <v>0</v>
      </c>
      <c r="Q447" s="274"/>
    </row>
    <row r="448" spans="1:17" s="249" customFormat="1" ht="55.5" customHeight="1">
      <c r="A448" s="635"/>
      <c r="B448" s="638"/>
      <c r="C448" s="329" t="s">
        <v>204</v>
      </c>
      <c r="D448" s="395">
        <v>1000</v>
      </c>
      <c r="E448" s="439">
        <v>0</v>
      </c>
      <c r="F448" s="439">
        <v>0</v>
      </c>
      <c r="G448" s="466">
        <v>0</v>
      </c>
      <c r="H448" s="439">
        <v>0</v>
      </c>
      <c r="I448" s="466">
        <v>55</v>
      </c>
      <c r="J448" s="439">
        <v>0</v>
      </c>
      <c r="K448" s="466">
        <v>0</v>
      </c>
      <c r="L448" s="439">
        <v>0</v>
      </c>
      <c r="M448" s="466">
        <v>945</v>
      </c>
      <c r="N448" s="439">
        <v>0</v>
      </c>
      <c r="O448" s="466">
        <v>0</v>
      </c>
      <c r="P448" s="439">
        <v>0</v>
      </c>
      <c r="Q448" s="274"/>
    </row>
    <row r="449" spans="1:17" s="249" customFormat="1" ht="39.75" customHeight="1">
      <c r="A449" s="635"/>
      <c r="B449" s="638"/>
      <c r="C449" s="327" t="s">
        <v>86</v>
      </c>
      <c r="D449" s="684">
        <v>1000</v>
      </c>
      <c r="E449" s="687">
        <v>0</v>
      </c>
      <c r="F449" s="687">
        <v>0</v>
      </c>
      <c r="G449" s="688">
        <v>0</v>
      </c>
      <c r="H449" s="687">
        <v>0</v>
      </c>
      <c r="I449" s="688">
        <v>55</v>
      </c>
      <c r="J449" s="687">
        <v>0</v>
      </c>
      <c r="K449" s="688">
        <v>0</v>
      </c>
      <c r="L449" s="687">
        <v>0</v>
      </c>
      <c r="M449" s="688">
        <v>945</v>
      </c>
      <c r="N449" s="687">
        <v>0</v>
      </c>
      <c r="O449" s="688">
        <v>0</v>
      </c>
      <c r="P449" s="687">
        <v>0</v>
      </c>
      <c r="Q449" s="274"/>
    </row>
    <row r="450" spans="1:17" s="249" customFormat="1" ht="28.5" customHeight="1">
      <c r="A450" s="635"/>
      <c r="B450" s="638"/>
      <c r="C450" s="335" t="s">
        <v>127</v>
      </c>
      <c r="D450" s="395">
        <v>300</v>
      </c>
      <c r="E450" s="455">
        <v>0</v>
      </c>
      <c r="F450" s="439">
        <v>0</v>
      </c>
      <c r="G450" s="466">
        <v>300</v>
      </c>
      <c r="H450" s="439">
        <v>0</v>
      </c>
      <c r="I450" s="466">
        <v>0</v>
      </c>
      <c r="J450" s="439">
        <v>0</v>
      </c>
      <c r="K450" s="466">
        <v>0</v>
      </c>
      <c r="L450" s="439">
        <v>0</v>
      </c>
      <c r="M450" s="466">
        <v>0</v>
      </c>
      <c r="N450" s="439">
        <v>0</v>
      </c>
      <c r="O450" s="466">
        <v>0</v>
      </c>
      <c r="P450" s="439">
        <v>0</v>
      </c>
      <c r="Q450" s="274"/>
    </row>
    <row r="451" spans="1:17" s="249" customFormat="1" ht="28.5" customHeight="1">
      <c r="A451" s="635"/>
      <c r="B451" s="638"/>
      <c r="C451" s="418" t="s">
        <v>86</v>
      </c>
      <c r="D451" s="686">
        <v>300</v>
      </c>
      <c r="E451" s="689">
        <v>0</v>
      </c>
      <c r="F451" s="687">
        <v>0</v>
      </c>
      <c r="G451" s="688">
        <v>300</v>
      </c>
      <c r="H451" s="687">
        <v>0</v>
      </c>
      <c r="I451" s="688">
        <v>0</v>
      </c>
      <c r="J451" s="687">
        <v>0</v>
      </c>
      <c r="K451" s="688">
        <v>0</v>
      </c>
      <c r="L451" s="687">
        <v>0</v>
      </c>
      <c r="M451" s="688">
        <v>0</v>
      </c>
      <c r="N451" s="687">
        <v>0</v>
      </c>
      <c r="O451" s="688">
        <v>0</v>
      </c>
      <c r="P451" s="687">
        <v>0</v>
      </c>
      <c r="Q451" s="274"/>
    </row>
    <row r="452" spans="1:17" s="249" customFormat="1" ht="28.5" customHeight="1">
      <c r="A452" s="635"/>
      <c r="B452" s="638"/>
      <c r="C452" s="322" t="s">
        <v>232</v>
      </c>
      <c r="D452" s="395">
        <v>4400</v>
      </c>
      <c r="E452" s="455">
        <v>0</v>
      </c>
      <c r="F452" s="439">
        <v>0</v>
      </c>
      <c r="G452" s="466">
        <v>350</v>
      </c>
      <c r="H452" s="439">
        <v>448</v>
      </c>
      <c r="I452" s="466">
        <v>200</v>
      </c>
      <c r="J452" s="439">
        <v>2200</v>
      </c>
      <c r="K452" s="466">
        <v>0</v>
      </c>
      <c r="L452" s="439">
        <v>1202</v>
      </c>
      <c r="M452" s="466">
        <v>0</v>
      </c>
      <c r="N452" s="439">
        <v>0</v>
      </c>
      <c r="O452" s="466">
        <v>0</v>
      </c>
      <c r="P452" s="439">
        <v>0</v>
      </c>
      <c r="Q452" s="274"/>
    </row>
    <row r="453" spans="1:17" s="250" customFormat="1" ht="28.5" customHeight="1">
      <c r="A453" s="637"/>
      <c r="B453" s="639"/>
      <c r="C453" s="333" t="s">
        <v>86</v>
      </c>
      <c r="D453" s="686">
        <v>4400</v>
      </c>
      <c r="E453" s="689">
        <v>0</v>
      </c>
      <c r="F453" s="687">
        <v>0</v>
      </c>
      <c r="G453" s="688">
        <v>350</v>
      </c>
      <c r="H453" s="687">
        <v>448</v>
      </c>
      <c r="I453" s="688">
        <v>200</v>
      </c>
      <c r="J453" s="687">
        <v>2200</v>
      </c>
      <c r="K453" s="688">
        <v>0</v>
      </c>
      <c r="L453" s="687">
        <v>1202</v>
      </c>
      <c r="M453" s="688">
        <v>0</v>
      </c>
      <c r="N453" s="687">
        <v>0</v>
      </c>
      <c r="O453" s="688">
        <v>0</v>
      </c>
      <c r="P453" s="687">
        <v>0</v>
      </c>
      <c r="Q453" s="275"/>
    </row>
    <row r="454" spans="1:17" s="249" customFormat="1" ht="66" customHeight="1">
      <c r="A454" s="783" t="s">
        <v>57</v>
      </c>
      <c r="B454" s="784"/>
      <c r="C454" s="784"/>
      <c r="D454" s="472">
        <f>SUM(D437,D407,D328,D309,D265,D238,D100,D97,D92,D88,D70,D46,D34,D28,D21,D14,D7,D3)</f>
        <v>76765818</v>
      </c>
      <c r="E454" s="472">
        <f aca="true" t="shared" si="130" ref="E454:P454">SUM(E437,E407,E328,E309,E265,E238,E100,E97,E92,E88,E70,E46,E34,E28,E21,E14,E7,E3)</f>
        <v>5907853</v>
      </c>
      <c r="F454" s="472">
        <f t="shared" si="130"/>
        <v>6475630</v>
      </c>
      <c r="G454" s="472">
        <f t="shared" si="130"/>
        <v>5765420</v>
      </c>
      <c r="H454" s="472">
        <f t="shared" si="130"/>
        <v>6035218</v>
      </c>
      <c r="I454" s="472">
        <f t="shared" si="130"/>
        <v>6622482</v>
      </c>
      <c r="J454" s="472">
        <f t="shared" si="130"/>
        <v>5401971</v>
      </c>
      <c r="K454" s="472">
        <f t="shared" si="130"/>
        <v>5583308</v>
      </c>
      <c r="L454" s="472">
        <f t="shared" si="130"/>
        <v>6142767</v>
      </c>
      <c r="M454" s="472">
        <f t="shared" si="130"/>
        <v>8572407</v>
      </c>
      <c r="N454" s="472">
        <f t="shared" si="130"/>
        <v>7844129</v>
      </c>
      <c r="O454" s="472">
        <f t="shared" si="130"/>
        <v>5187338</v>
      </c>
      <c r="P454" s="472">
        <f t="shared" si="130"/>
        <v>4779824</v>
      </c>
      <c r="Q454" s="473"/>
    </row>
    <row r="455" spans="1:17" s="255" customFormat="1" ht="21" customHeight="1" thickBot="1">
      <c r="A455" s="778" t="s">
        <v>231</v>
      </c>
      <c r="B455" s="779"/>
      <c r="C455" s="779"/>
      <c r="D455" s="779"/>
      <c r="E455" s="779"/>
      <c r="F455" s="779"/>
      <c r="G455" s="779"/>
      <c r="H455" s="779"/>
      <c r="I455" s="779"/>
      <c r="J455" s="779"/>
      <c r="K455" s="779"/>
      <c r="L455" s="779"/>
      <c r="M455" s="779"/>
      <c r="N455" s="779"/>
      <c r="O455" s="779"/>
      <c r="P455" s="780"/>
      <c r="Q455" s="271"/>
    </row>
    <row r="456" spans="1:17" s="255" customFormat="1" ht="15">
      <c r="A456" s="288"/>
      <c r="B456" s="291"/>
      <c r="C456" s="292"/>
      <c r="D456" s="293"/>
      <c r="E456" s="293"/>
      <c r="F456" s="293"/>
      <c r="G456" s="293"/>
      <c r="H456" s="293"/>
      <c r="I456" s="293"/>
      <c r="J456" s="293"/>
      <c r="K456" s="293"/>
      <c r="L456" s="293"/>
      <c r="M456" s="293"/>
      <c r="N456" s="293"/>
      <c r="O456" s="293"/>
      <c r="P456" s="293"/>
      <c r="Q456" s="271"/>
    </row>
    <row r="457" spans="1:17" ht="15">
      <c r="A457" s="287"/>
      <c r="B457" s="294"/>
      <c r="C457" s="295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72"/>
    </row>
    <row r="458" spans="1:17" ht="15">
      <c r="A458" s="287"/>
      <c r="B458" s="294"/>
      <c r="C458" s="295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72"/>
    </row>
    <row r="459" spans="1:17" ht="15">
      <c r="A459" s="287"/>
      <c r="B459" s="294"/>
      <c r="C459" s="295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72"/>
    </row>
    <row r="460" spans="1:17" ht="15">
      <c r="A460" s="287"/>
      <c r="B460" s="294"/>
      <c r="C460" s="295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72"/>
    </row>
    <row r="461" spans="1:17" ht="15">
      <c r="A461" s="287"/>
      <c r="B461" s="294"/>
      <c r="C461" s="295"/>
      <c r="D461" s="296"/>
      <c r="E461" s="296"/>
      <c r="F461" s="296"/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72"/>
    </row>
    <row r="462" spans="1:17" ht="15">
      <c r="A462" s="287"/>
      <c r="B462" s="294"/>
      <c r="C462" s="296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72"/>
    </row>
    <row r="463" spans="1:17" ht="15">
      <c r="A463" s="287"/>
      <c r="B463" s="294"/>
      <c r="C463" s="295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72"/>
    </row>
    <row r="464" spans="1:17" ht="15">
      <c r="A464" s="287"/>
      <c r="B464" s="294"/>
      <c r="C464" s="295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72"/>
    </row>
    <row r="465" spans="1:17" ht="15">
      <c r="A465" s="287"/>
      <c r="B465" s="294"/>
      <c r="C465" s="295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72"/>
    </row>
    <row r="466" spans="1:17" ht="15">
      <c r="A466" s="287"/>
      <c r="B466" s="294"/>
      <c r="C466" s="295"/>
      <c r="D466" s="296"/>
      <c r="E466" s="296"/>
      <c r="F466" s="296"/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72"/>
    </row>
    <row r="467" spans="1:17" ht="15">
      <c r="A467" s="287"/>
      <c r="B467" s="294"/>
      <c r="C467" s="295"/>
      <c r="D467" s="296"/>
      <c r="E467" s="296"/>
      <c r="F467" s="296"/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72"/>
    </row>
    <row r="468" spans="1:17" ht="15">
      <c r="A468" s="287"/>
      <c r="B468" s="294"/>
      <c r="C468" s="295"/>
      <c r="D468" s="296"/>
      <c r="E468" s="296"/>
      <c r="F468" s="296"/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72"/>
    </row>
    <row r="469" spans="1:17" ht="15">
      <c r="A469" s="287"/>
      <c r="B469" s="294"/>
      <c r="C469" s="295"/>
      <c r="D469" s="296"/>
      <c r="E469" s="296"/>
      <c r="F469" s="296"/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72"/>
    </row>
    <row r="470" spans="1:17" ht="15">
      <c r="A470" s="287"/>
      <c r="B470" s="294"/>
      <c r="C470" s="295"/>
      <c r="D470" s="296"/>
      <c r="E470" s="296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72"/>
    </row>
    <row r="471" spans="1:17" ht="15">
      <c r="A471" s="287"/>
      <c r="B471" s="294"/>
      <c r="C471" s="295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72"/>
    </row>
    <row r="472" spans="1:17" ht="15">
      <c r="A472" s="287"/>
      <c r="B472" s="294"/>
      <c r="C472" s="295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72"/>
    </row>
    <row r="473" spans="1:17" ht="15">
      <c r="A473" s="287"/>
      <c r="B473" s="294"/>
      <c r="C473" s="295"/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72"/>
    </row>
    <row r="474" spans="1:17" ht="15">
      <c r="A474" s="287"/>
      <c r="B474" s="294"/>
      <c r="C474" s="295"/>
      <c r="D474" s="296"/>
      <c r="E474" s="296"/>
      <c r="F474" s="296"/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72"/>
    </row>
    <row r="475" spans="1:17" ht="15">
      <c r="A475" s="287"/>
      <c r="B475" s="294"/>
      <c r="C475" s="295"/>
      <c r="D475" s="296"/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72"/>
    </row>
    <row r="476" spans="1:17" ht="15">
      <c r="A476" s="287"/>
      <c r="B476" s="294"/>
      <c r="C476" s="295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72"/>
    </row>
    <row r="477" spans="1:17" ht="15">
      <c r="A477" s="287"/>
      <c r="B477" s="294"/>
      <c r="C477" s="295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72"/>
    </row>
    <row r="478" spans="1:17" ht="15">
      <c r="A478" s="287"/>
      <c r="B478" s="294"/>
      <c r="C478" s="295"/>
      <c r="D478" s="296"/>
      <c r="E478" s="296"/>
      <c r="F478" s="296"/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72"/>
    </row>
    <row r="479" spans="1:17" ht="15">
      <c r="A479" s="287"/>
      <c r="B479" s="294"/>
      <c r="C479" s="295"/>
      <c r="D479" s="296"/>
      <c r="E479" s="296"/>
      <c r="F479" s="296"/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72"/>
    </row>
    <row r="480" spans="1:17" ht="15">
      <c r="A480" s="287"/>
      <c r="B480" s="294"/>
      <c r="C480" s="295"/>
      <c r="D480" s="296"/>
      <c r="E480" s="296"/>
      <c r="F480" s="296"/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72"/>
    </row>
    <row r="481" spans="1:17" ht="15">
      <c r="A481" s="287"/>
      <c r="B481" s="294"/>
      <c r="C481" s="295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72"/>
    </row>
    <row r="482" spans="1:17" ht="15">
      <c r="A482" s="287"/>
      <c r="B482" s="294"/>
      <c r="C482" s="295"/>
      <c r="D482" s="296"/>
      <c r="E482" s="296"/>
      <c r="F482" s="296"/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72"/>
    </row>
    <row r="483" spans="1:17" ht="15">
      <c r="A483" s="287"/>
      <c r="B483" s="294"/>
      <c r="C483" s="295"/>
      <c r="D483" s="296"/>
      <c r="E483" s="296"/>
      <c r="F483" s="296"/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72"/>
    </row>
    <row r="484" spans="1:17" ht="15">
      <c r="A484" s="287"/>
      <c r="B484" s="294"/>
      <c r="C484" s="295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72"/>
    </row>
    <row r="485" spans="1:17" ht="15">
      <c r="A485" s="287"/>
      <c r="B485" s="294"/>
      <c r="C485" s="295"/>
      <c r="D485" s="296"/>
      <c r="E485" s="296"/>
      <c r="F485" s="296"/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72"/>
    </row>
    <row r="486" spans="1:17" ht="15">
      <c r="A486" s="287"/>
      <c r="B486" s="294"/>
      <c r="C486" s="295"/>
      <c r="D486" s="296"/>
      <c r="E486" s="296"/>
      <c r="F486" s="296"/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72"/>
    </row>
    <row r="487" spans="1:17" ht="15">
      <c r="A487" s="287"/>
      <c r="B487" s="294"/>
      <c r="C487" s="295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72"/>
    </row>
    <row r="488" spans="1:17" ht="15">
      <c r="A488" s="287"/>
      <c r="B488" s="294"/>
      <c r="C488" s="295"/>
      <c r="D488" s="296"/>
      <c r="E488" s="296"/>
      <c r="F488" s="296"/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72"/>
    </row>
    <row r="489" spans="1:17" ht="15">
      <c r="A489" s="287"/>
      <c r="B489" s="294"/>
      <c r="C489" s="295"/>
      <c r="D489" s="296"/>
      <c r="E489" s="296"/>
      <c r="F489" s="296"/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72"/>
    </row>
    <row r="490" spans="1:17" ht="15">
      <c r="A490" s="287"/>
      <c r="B490" s="294"/>
      <c r="C490" s="295"/>
      <c r="D490" s="296"/>
      <c r="E490" s="296"/>
      <c r="F490" s="296"/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72"/>
    </row>
    <row r="491" spans="1:17" ht="15">
      <c r="A491" s="287"/>
      <c r="B491" s="294"/>
      <c r="C491" s="295"/>
      <c r="D491" s="296"/>
      <c r="E491" s="296"/>
      <c r="F491" s="296"/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72"/>
    </row>
    <row r="492" spans="1:16" ht="15">
      <c r="A492" s="287"/>
      <c r="B492" s="294"/>
      <c r="C492" s="295"/>
      <c r="D492" s="296"/>
      <c r="E492" s="296"/>
      <c r="F492" s="296"/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</row>
    <row r="493" spans="1:16" ht="15">
      <c r="A493" s="287"/>
      <c r="B493" s="294"/>
      <c r="C493" s="295"/>
      <c r="D493" s="296"/>
      <c r="E493" s="296"/>
      <c r="F493" s="296"/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</row>
    <row r="494" spans="1:16" ht="15">
      <c r="A494" s="287"/>
      <c r="B494" s="294"/>
      <c r="C494" s="295"/>
      <c r="D494" s="296"/>
      <c r="E494" s="296"/>
      <c r="F494" s="296"/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</row>
    <row r="495" spans="1:16" ht="15">
      <c r="A495" s="287"/>
      <c r="B495" s="294"/>
      <c r="C495" s="295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</row>
    <row r="496" spans="1:16" ht="15">
      <c r="A496" s="287"/>
      <c r="B496" s="294"/>
      <c r="C496" s="295"/>
      <c r="D496" s="296"/>
      <c r="E496" s="296"/>
      <c r="F496" s="296"/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</row>
    <row r="497" spans="1:16" ht="15">
      <c r="A497" s="287"/>
      <c r="B497" s="294"/>
      <c r="C497" s="295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</row>
    <row r="498" spans="1:16" ht="15">
      <c r="A498" s="287"/>
      <c r="B498" s="294"/>
      <c r="C498" s="295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</row>
    <row r="499" spans="1:16" ht="15">
      <c r="A499" s="287"/>
      <c r="B499" s="294"/>
      <c r="C499" s="295"/>
      <c r="D499" s="296"/>
      <c r="E499" s="296"/>
      <c r="F499" s="296"/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</row>
    <row r="500" spans="1:16" ht="15">
      <c r="A500" s="287"/>
      <c r="B500" s="294"/>
      <c r="C500" s="295"/>
      <c r="D500" s="296"/>
      <c r="E500" s="296"/>
      <c r="F500" s="296"/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</row>
    <row r="501" spans="1:16" ht="15">
      <c r="A501" s="287"/>
      <c r="B501" s="294"/>
      <c r="C501" s="295"/>
      <c r="D501" s="296"/>
      <c r="E501" s="296"/>
      <c r="F501" s="296"/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</row>
    <row r="502" spans="1:16" ht="15">
      <c r="A502" s="287"/>
      <c r="B502" s="294"/>
      <c r="C502" s="295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</row>
    <row r="503" spans="1:16" ht="15">
      <c r="A503" s="287"/>
      <c r="B503" s="294"/>
      <c r="C503" s="295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</row>
    <row r="504" spans="1:16" ht="15">
      <c r="A504" s="287"/>
      <c r="B504" s="294"/>
      <c r="C504" s="295"/>
      <c r="D504" s="296"/>
      <c r="E504" s="296"/>
      <c r="F504" s="296"/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</row>
    <row r="505" spans="1:16" ht="15">
      <c r="A505" s="287"/>
      <c r="B505" s="294"/>
      <c r="C505" s="295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</row>
    <row r="506" spans="1:16" ht="15">
      <c r="A506" s="287"/>
      <c r="B506" s="294"/>
      <c r="C506" s="295"/>
      <c r="D506" s="296"/>
      <c r="E506" s="296"/>
      <c r="F506" s="296"/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</row>
    <row r="507" spans="1:16" ht="15">
      <c r="A507" s="287"/>
      <c r="B507" s="294"/>
      <c r="C507" s="295"/>
      <c r="D507" s="296"/>
      <c r="E507" s="296"/>
      <c r="F507" s="296"/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</row>
    <row r="508" spans="1:16" ht="15">
      <c r="A508" s="287"/>
      <c r="B508" s="294"/>
      <c r="C508" s="295"/>
      <c r="D508" s="296"/>
      <c r="E508" s="296"/>
      <c r="F508" s="296"/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</row>
    <row r="509" spans="1:16" ht="15">
      <c r="A509" s="287"/>
      <c r="B509" s="294"/>
      <c r="C509" s="295"/>
      <c r="D509" s="296"/>
      <c r="E509" s="296"/>
      <c r="F509" s="296"/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</row>
    <row r="510" spans="1:16" ht="15">
      <c r="A510" s="287"/>
      <c r="B510" s="294"/>
      <c r="C510" s="295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</row>
    <row r="511" spans="1:16" ht="15">
      <c r="A511" s="287"/>
      <c r="B511" s="294"/>
      <c r="C511" s="295"/>
      <c r="D511" s="296"/>
      <c r="E511" s="296"/>
      <c r="F511" s="296"/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</row>
    <row r="512" spans="1:16" ht="15">
      <c r="A512" s="287"/>
      <c r="B512" s="294"/>
      <c r="C512" s="295"/>
      <c r="D512" s="296"/>
      <c r="E512" s="296"/>
      <c r="F512" s="296"/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</row>
    <row r="513" spans="1:16" ht="15">
      <c r="A513" s="287"/>
      <c r="B513" s="294"/>
      <c r="C513" s="295"/>
      <c r="D513" s="296"/>
      <c r="E513" s="296"/>
      <c r="F513" s="296"/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</row>
    <row r="514" spans="1:16" ht="15">
      <c r="A514" s="287"/>
      <c r="B514" s="294"/>
      <c r="C514" s="295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</row>
    <row r="515" spans="1:16" ht="15">
      <c r="A515" s="287"/>
      <c r="B515" s="294"/>
      <c r="C515" s="295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</row>
    <row r="516" spans="1:16" ht="15">
      <c r="A516" s="287"/>
      <c r="B516" s="294"/>
      <c r="C516" s="295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</row>
    <row r="517" spans="1:16" ht="15">
      <c r="A517" s="287"/>
      <c r="B517" s="294"/>
      <c r="C517" s="295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</row>
    <row r="518" spans="1:16" ht="15">
      <c r="A518" s="287"/>
      <c r="B518" s="294"/>
      <c r="C518" s="295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</row>
    <row r="519" spans="1:16" ht="15">
      <c r="A519" s="287"/>
      <c r="B519" s="294"/>
      <c r="C519" s="295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</row>
    <row r="520" spans="1:16" ht="15">
      <c r="A520" s="287"/>
      <c r="B520" s="294"/>
      <c r="C520" s="295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</row>
    <row r="521" spans="1:16" ht="15">
      <c r="A521" s="287"/>
      <c r="B521" s="294"/>
      <c r="C521" s="295"/>
      <c r="D521" s="296"/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</row>
    <row r="522" spans="1:16" ht="15">
      <c r="A522" s="287"/>
      <c r="B522" s="294"/>
      <c r="C522" s="295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</row>
    <row r="523" spans="1:16" ht="15">
      <c r="A523" s="287"/>
      <c r="B523" s="294"/>
      <c r="C523" s="295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</row>
    <row r="524" spans="1:16" ht="15">
      <c r="A524" s="287"/>
      <c r="B524" s="294"/>
      <c r="C524" s="295"/>
      <c r="D524" s="296"/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</row>
    <row r="525" spans="1:16" ht="15">
      <c r="A525" s="287"/>
      <c r="B525" s="294"/>
      <c r="C525" s="295"/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</row>
    <row r="526" spans="1:16" ht="15">
      <c r="A526" s="287"/>
      <c r="B526" s="294"/>
      <c r="C526" s="295"/>
      <c r="D526" s="296"/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</row>
    <row r="527" spans="1:16" ht="15">
      <c r="A527" s="287"/>
      <c r="B527" s="294"/>
      <c r="C527" s="295"/>
      <c r="D527" s="296"/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</row>
    <row r="528" spans="1:16" ht="15">
      <c r="A528" s="287"/>
      <c r="B528" s="294"/>
      <c r="C528" s="295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</row>
    <row r="529" spans="1:16" ht="15">
      <c r="A529" s="287"/>
      <c r="B529" s="294"/>
      <c r="C529" s="295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</row>
    <row r="530" spans="1:16" ht="15">
      <c r="A530" s="287"/>
      <c r="B530" s="294"/>
      <c r="C530" s="295"/>
      <c r="D530" s="296"/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</row>
    <row r="531" spans="1:16" ht="15">
      <c r="A531" s="287"/>
      <c r="B531" s="294"/>
      <c r="C531" s="295"/>
      <c r="D531" s="296"/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</row>
    <row r="532" spans="1:16" ht="15">
      <c r="A532" s="287"/>
      <c r="B532" s="294"/>
      <c r="C532" s="295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</row>
    <row r="533" spans="1:16" ht="15">
      <c r="A533" s="287"/>
      <c r="B533" s="294"/>
      <c r="C533" s="295"/>
      <c r="D533" s="296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</row>
    <row r="534" spans="1:16" ht="15">
      <c r="A534" s="287"/>
      <c r="B534" s="294"/>
      <c r="C534" s="295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</row>
    <row r="535" spans="1:16" ht="15">
      <c r="A535" s="287"/>
      <c r="B535" s="294"/>
      <c r="C535" s="295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</row>
    <row r="536" spans="1:16" ht="15">
      <c r="A536" s="287"/>
      <c r="B536" s="294"/>
      <c r="C536" s="295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</row>
    <row r="537" spans="1:16" ht="15">
      <c r="A537" s="287"/>
      <c r="B537" s="294"/>
      <c r="C537" s="295"/>
      <c r="D537" s="296"/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</row>
    <row r="538" spans="1:16" ht="15">
      <c r="A538" s="287"/>
      <c r="B538" s="294"/>
      <c r="C538" s="295"/>
      <c r="D538" s="296"/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</row>
    <row r="539" spans="1:16" ht="15">
      <c r="A539" s="287"/>
      <c r="B539" s="294"/>
      <c r="C539" s="295"/>
      <c r="D539" s="296"/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</row>
    <row r="540" spans="1:16" ht="15">
      <c r="A540" s="287"/>
      <c r="B540" s="294"/>
      <c r="C540" s="295"/>
      <c r="D540" s="296"/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</row>
    <row r="541" spans="1:16" ht="15">
      <c r="A541" s="287"/>
      <c r="B541" s="294"/>
      <c r="C541" s="295"/>
      <c r="D541" s="296"/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</row>
    <row r="542" spans="1:16" ht="15">
      <c r="A542" s="287"/>
      <c r="B542" s="294"/>
      <c r="C542" s="295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</row>
    <row r="543" spans="1:16" ht="15">
      <c r="A543" s="287"/>
      <c r="B543" s="294"/>
      <c r="C543" s="295"/>
      <c r="D543" s="296"/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</row>
    <row r="544" spans="1:16" ht="15">
      <c r="A544" s="287"/>
      <c r="B544" s="294"/>
      <c r="C544" s="295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</row>
    <row r="545" spans="1:16" ht="15">
      <c r="A545" s="287"/>
      <c r="B545" s="294"/>
      <c r="C545" s="295"/>
      <c r="D545" s="296"/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</row>
    <row r="546" spans="1:16" ht="15">
      <c r="A546" s="287"/>
      <c r="B546" s="294"/>
      <c r="C546" s="295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</row>
    <row r="547" spans="1:16" ht="15">
      <c r="A547" s="287"/>
      <c r="B547" s="294"/>
      <c r="C547" s="295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</row>
    <row r="548" spans="1:16" ht="15">
      <c r="A548" s="287"/>
      <c r="B548" s="294"/>
      <c r="C548" s="295"/>
      <c r="D548" s="296"/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</row>
    <row r="549" spans="1:16" ht="15">
      <c r="A549" s="287"/>
      <c r="B549" s="294"/>
      <c r="C549" s="295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</row>
    <row r="550" spans="1:16" ht="15">
      <c r="A550" s="287"/>
      <c r="B550" s="294"/>
      <c r="C550" s="295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</row>
    <row r="551" spans="1:16" ht="15">
      <c r="A551" s="287"/>
      <c r="B551" s="294"/>
      <c r="C551" s="295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</row>
    <row r="552" spans="1:16" ht="15">
      <c r="A552" s="287"/>
      <c r="B552" s="294"/>
      <c r="C552" s="295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</row>
    <row r="553" spans="1:16" ht="15">
      <c r="A553" s="287"/>
      <c r="B553" s="294"/>
      <c r="C553" s="295"/>
      <c r="D553" s="296"/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</row>
    <row r="554" spans="1:16" ht="15">
      <c r="A554" s="287"/>
      <c r="B554" s="294"/>
      <c r="C554" s="295"/>
      <c r="D554" s="296"/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</row>
    <row r="555" spans="1:16" ht="15">
      <c r="A555" s="287"/>
      <c r="B555" s="294"/>
      <c r="C555" s="295"/>
      <c r="D555" s="296"/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</row>
    <row r="556" spans="1:16" ht="15">
      <c r="A556" s="287"/>
      <c r="B556" s="294"/>
      <c r="C556" s="295"/>
      <c r="D556" s="296"/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</row>
    <row r="557" spans="1:16" ht="15">
      <c r="A557" s="287"/>
      <c r="B557" s="294"/>
      <c r="C557" s="295"/>
      <c r="D557" s="296"/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</row>
    <row r="558" spans="1:16" ht="15">
      <c r="A558" s="287"/>
      <c r="B558" s="294"/>
      <c r="C558" s="295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</row>
    <row r="559" spans="1:16" ht="15">
      <c r="A559" s="287"/>
      <c r="B559" s="294"/>
      <c r="C559" s="295"/>
      <c r="D559" s="296"/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</row>
    <row r="560" spans="1:16" ht="15">
      <c r="A560" s="287"/>
      <c r="B560" s="294"/>
      <c r="C560" s="295"/>
      <c r="D560" s="296"/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</row>
    <row r="561" spans="1:16" ht="15">
      <c r="A561" s="287"/>
      <c r="B561" s="294"/>
      <c r="C561" s="295"/>
      <c r="D561" s="296"/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</row>
    <row r="562" spans="1:16" ht="15">
      <c r="A562" s="287"/>
      <c r="B562" s="294"/>
      <c r="C562" s="295"/>
      <c r="D562" s="296"/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</row>
    <row r="563" spans="1:16" ht="15">
      <c r="A563" s="287"/>
      <c r="B563" s="294"/>
      <c r="C563" s="295"/>
      <c r="D563" s="296"/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</row>
    <row r="564" spans="1:16" ht="15">
      <c r="A564" s="287"/>
      <c r="B564" s="294"/>
      <c r="C564" s="295"/>
      <c r="D564" s="296"/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</row>
    <row r="565" spans="1:16" ht="15">
      <c r="A565" s="287"/>
      <c r="B565" s="294"/>
      <c r="C565" s="295"/>
      <c r="D565" s="296"/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</row>
    <row r="566" spans="1:16" ht="15">
      <c r="A566" s="287"/>
      <c r="B566" s="294"/>
      <c r="C566" s="295"/>
      <c r="D566" s="296"/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</row>
    <row r="567" spans="1:16" ht="15">
      <c r="A567" s="287"/>
      <c r="B567" s="294"/>
      <c r="C567" s="295"/>
      <c r="D567" s="296"/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</row>
    <row r="568" spans="1:16" ht="15">
      <c r="A568" s="287"/>
      <c r="B568" s="294"/>
      <c r="C568" s="295"/>
      <c r="D568" s="296"/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</row>
    <row r="569" spans="1:16" ht="15">
      <c r="A569" s="287"/>
      <c r="B569" s="294"/>
      <c r="C569" s="295"/>
      <c r="D569" s="296"/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</row>
    <row r="570" spans="1:16" ht="15">
      <c r="A570" s="287"/>
      <c r="B570" s="294"/>
      <c r="C570" s="295"/>
      <c r="D570" s="296"/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</row>
    <row r="571" spans="1:16" ht="15">
      <c r="A571" s="287"/>
      <c r="B571" s="294"/>
      <c r="C571" s="295"/>
      <c r="D571" s="296"/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</row>
    <row r="572" spans="1:16" ht="15">
      <c r="A572" s="287"/>
      <c r="B572" s="294"/>
      <c r="C572" s="295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</row>
    <row r="573" spans="1:16" ht="15">
      <c r="A573" s="287"/>
      <c r="B573" s="294"/>
      <c r="C573" s="295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</row>
    <row r="574" spans="1:16" ht="15">
      <c r="A574" s="287"/>
      <c r="B574" s="294"/>
      <c r="C574" s="295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</row>
    <row r="575" spans="1:16" ht="15">
      <c r="A575" s="287"/>
      <c r="B575" s="294"/>
      <c r="C575" s="295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</row>
    <row r="576" spans="1:16" ht="15">
      <c r="A576" s="287"/>
      <c r="B576" s="294"/>
      <c r="C576" s="295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</row>
    <row r="577" spans="1:16" ht="15">
      <c r="A577" s="287"/>
      <c r="B577" s="294"/>
      <c r="C577" s="295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</row>
    <row r="578" spans="1:16" ht="15">
      <c r="A578" s="287"/>
      <c r="B578" s="294"/>
      <c r="C578" s="295"/>
      <c r="D578" s="296"/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</row>
    <row r="579" spans="1:16" ht="15">
      <c r="A579" s="287"/>
      <c r="B579" s="294"/>
      <c r="C579" s="295"/>
      <c r="D579" s="296"/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</row>
    <row r="580" spans="1:16" ht="15">
      <c r="A580" s="287"/>
      <c r="B580" s="294"/>
      <c r="C580" s="295"/>
      <c r="D580" s="296"/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</row>
    <row r="581" spans="1:16" ht="15">
      <c r="A581" s="287"/>
      <c r="B581" s="294"/>
      <c r="C581" s="295"/>
      <c r="D581" s="296"/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</row>
    <row r="582" spans="1:16" ht="15">
      <c r="A582" s="287"/>
      <c r="B582" s="294"/>
      <c r="C582" s="295"/>
      <c r="D582" s="296"/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</row>
    <row r="583" spans="1:16" ht="15">
      <c r="A583" s="287"/>
      <c r="B583" s="294"/>
      <c r="C583" s="295"/>
      <c r="D583" s="296"/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</row>
    <row r="584" spans="1:16" ht="15">
      <c r="A584" s="287"/>
      <c r="B584" s="294"/>
      <c r="C584" s="295"/>
      <c r="D584" s="296"/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</row>
    <row r="585" spans="1:16" ht="15">
      <c r="A585" s="287"/>
      <c r="B585" s="294"/>
      <c r="C585" s="295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</row>
    <row r="586" spans="1:16" ht="15">
      <c r="A586" s="287"/>
      <c r="B586" s="294"/>
      <c r="C586" s="295"/>
      <c r="D586" s="296"/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</row>
    <row r="587" spans="1:16" ht="15">
      <c r="A587" s="287"/>
      <c r="B587" s="294"/>
      <c r="C587" s="295"/>
      <c r="D587" s="296"/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</row>
    <row r="588" spans="1:16" ht="15">
      <c r="A588" s="287"/>
      <c r="B588" s="294"/>
      <c r="C588" s="295"/>
      <c r="D588" s="296"/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</row>
    <row r="589" spans="1:16" ht="15">
      <c r="A589" s="287"/>
      <c r="B589" s="294"/>
      <c r="C589" s="295"/>
      <c r="D589" s="296"/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</row>
    <row r="590" spans="1:16" ht="15">
      <c r="A590" s="287"/>
      <c r="B590" s="294"/>
      <c r="C590" s="295"/>
      <c r="D590" s="296"/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</row>
    <row r="591" spans="1:16" ht="15">
      <c r="A591" s="287"/>
      <c r="B591" s="294"/>
      <c r="C591" s="295"/>
      <c r="D591" s="296"/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</row>
    <row r="592" spans="1:16" ht="15">
      <c r="A592" s="287"/>
      <c r="B592" s="294"/>
      <c r="C592" s="295"/>
      <c r="D592" s="296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</row>
    <row r="593" spans="1:16" ht="15">
      <c r="A593" s="287"/>
      <c r="B593" s="294"/>
      <c r="C593" s="295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</row>
    <row r="594" spans="1:16" ht="15">
      <c r="A594" s="287"/>
      <c r="B594" s="294"/>
      <c r="C594" s="295"/>
      <c r="D594" s="296"/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</row>
    <row r="595" spans="1:16" ht="15">
      <c r="A595" s="287"/>
      <c r="B595" s="294"/>
      <c r="C595" s="295"/>
      <c r="D595" s="296"/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</row>
    <row r="596" spans="1:16" ht="15">
      <c r="A596" s="287"/>
      <c r="B596" s="294"/>
      <c r="C596" s="295"/>
      <c r="D596" s="296"/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</row>
    <row r="597" spans="1:16" ht="15">
      <c r="A597" s="287"/>
      <c r="B597" s="294"/>
      <c r="C597" s="295"/>
      <c r="D597" s="296"/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</row>
    <row r="598" spans="1:16" ht="15">
      <c r="A598" s="287"/>
      <c r="B598" s="294"/>
      <c r="C598" s="295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</row>
    <row r="599" spans="1:16" ht="15">
      <c r="A599" s="287"/>
      <c r="B599" s="294"/>
      <c r="C599" s="295"/>
      <c r="D599" s="296"/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</row>
    <row r="600" spans="1:16" ht="15">
      <c r="A600" s="287"/>
      <c r="B600" s="294"/>
      <c r="C600" s="295"/>
      <c r="D600" s="296"/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</row>
    <row r="601" spans="1:16" ht="15">
      <c r="A601" s="287"/>
      <c r="B601" s="294"/>
      <c r="C601" s="295"/>
      <c r="D601" s="296"/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</row>
    <row r="602" spans="1:16" ht="15">
      <c r="A602" s="287"/>
      <c r="B602" s="294"/>
      <c r="C602" s="295"/>
      <c r="D602" s="296"/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</row>
    <row r="603" spans="1:16" ht="15">
      <c r="A603" s="287"/>
      <c r="B603" s="294"/>
      <c r="C603" s="295"/>
      <c r="D603" s="296"/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</row>
    <row r="604" spans="1:16" ht="15">
      <c r="A604" s="287"/>
      <c r="B604" s="294"/>
      <c r="C604" s="295"/>
      <c r="D604" s="296"/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</row>
    <row r="605" spans="1:16" ht="15">
      <c r="A605" s="287"/>
      <c r="B605" s="294"/>
      <c r="C605" s="295"/>
      <c r="D605" s="296"/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</row>
    <row r="606" spans="1:16" ht="15">
      <c r="A606" s="287"/>
      <c r="B606" s="294"/>
      <c r="C606" s="295"/>
      <c r="D606" s="296"/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</row>
    <row r="607" spans="1:16" ht="15">
      <c r="A607" s="287"/>
      <c r="B607" s="294"/>
      <c r="C607" s="295"/>
      <c r="D607" s="296"/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</row>
    <row r="608" spans="1:16" ht="15">
      <c r="A608" s="287"/>
      <c r="B608" s="294"/>
      <c r="C608" s="295"/>
      <c r="D608" s="296"/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</row>
    <row r="609" spans="1:16" ht="15">
      <c r="A609" s="287"/>
      <c r="B609" s="294"/>
      <c r="C609" s="295"/>
      <c r="D609" s="296"/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</row>
    <row r="610" spans="1:16" ht="15">
      <c r="A610" s="287"/>
      <c r="B610" s="294"/>
      <c r="C610" s="295"/>
      <c r="D610" s="296"/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</row>
    <row r="611" spans="1:16" ht="15">
      <c r="A611" s="287"/>
      <c r="B611" s="294"/>
      <c r="C611" s="295"/>
      <c r="D611" s="296"/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</row>
    <row r="612" spans="1:16" ht="15">
      <c r="A612" s="287"/>
      <c r="B612" s="294"/>
      <c r="C612" s="295"/>
      <c r="D612" s="296"/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</row>
    <row r="613" spans="1:16" ht="15">
      <c r="A613" s="287"/>
      <c r="B613" s="294"/>
      <c r="C613" s="295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</row>
    <row r="614" spans="1:16" ht="15">
      <c r="A614" s="287"/>
      <c r="B614" s="294"/>
      <c r="C614" s="295"/>
      <c r="D614" s="296"/>
      <c r="E614" s="296"/>
      <c r="F614" s="296"/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</row>
    <row r="615" spans="1:16" ht="15">
      <c r="A615" s="287"/>
      <c r="B615" s="294"/>
      <c r="C615" s="295"/>
      <c r="D615" s="296"/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</row>
    <row r="616" spans="1:16" ht="15">
      <c r="A616" s="287"/>
      <c r="B616" s="294"/>
      <c r="C616" s="295"/>
      <c r="D616" s="296"/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</row>
    <row r="617" spans="1:16" ht="15">
      <c r="A617" s="287"/>
      <c r="B617" s="294"/>
      <c r="C617" s="295"/>
      <c r="D617" s="296"/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</row>
    <row r="618" spans="1:16" ht="15">
      <c r="A618" s="287"/>
      <c r="B618" s="294"/>
      <c r="C618" s="295"/>
      <c r="D618" s="296"/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</row>
    <row r="619" spans="1:16" ht="15">
      <c r="A619" s="287"/>
      <c r="B619" s="294"/>
      <c r="C619" s="295"/>
      <c r="D619" s="296"/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</row>
    <row r="620" spans="1:16" ht="15">
      <c r="A620" s="287"/>
      <c r="B620" s="294"/>
      <c r="C620" s="295"/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</row>
    <row r="621" spans="1:16" ht="15">
      <c r="A621" s="287"/>
      <c r="B621" s="294"/>
      <c r="C621" s="295"/>
      <c r="D621" s="296"/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</row>
    <row r="622" spans="1:16" ht="15">
      <c r="A622" s="287"/>
      <c r="B622" s="294"/>
      <c r="C622" s="295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</row>
    <row r="623" spans="1:16" ht="15">
      <c r="A623" s="287"/>
      <c r="B623" s="294"/>
      <c r="C623" s="295"/>
      <c r="D623" s="296"/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</row>
    <row r="624" spans="1:16" ht="15">
      <c r="A624" s="287"/>
      <c r="B624" s="294"/>
      <c r="C624" s="295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</row>
    <row r="625" spans="1:16" ht="15">
      <c r="A625" s="287"/>
      <c r="B625" s="294"/>
      <c r="C625" s="295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</row>
    <row r="626" spans="1:16" ht="15">
      <c r="A626" s="287"/>
      <c r="B626" s="294"/>
      <c r="C626" s="295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</row>
    <row r="627" spans="1:16" ht="15">
      <c r="A627" s="287"/>
      <c r="B627" s="294"/>
      <c r="C627" s="295"/>
      <c r="D627" s="296"/>
      <c r="E627" s="296"/>
      <c r="F627" s="296"/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</row>
    <row r="628" spans="1:16" ht="15">
      <c r="A628" s="287"/>
      <c r="B628" s="294"/>
      <c r="C628" s="295"/>
      <c r="D628" s="296"/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</row>
    <row r="629" spans="1:16" ht="15">
      <c r="A629" s="287"/>
      <c r="B629" s="294"/>
      <c r="C629" s="295"/>
      <c r="D629" s="296"/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</row>
    <row r="630" spans="1:16" ht="15">
      <c r="A630" s="287"/>
      <c r="B630" s="294"/>
      <c r="C630" s="295"/>
      <c r="D630" s="296"/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</row>
    <row r="631" spans="1:16" ht="15">
      <c r="A631" s="287"/>
      <c r="B631" s="294"/>
      <c r="C631" s="295"/>
      <c r="D631" s="296"/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</row>
    <row r="632" spans="1:16" ht="15">
      <c r="A632" s="287"/>
      <c r="B632" s="294"/>
      <c r="C632" s="295"/>
      <c r="D632" s="296"/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</row>
    <row r="633" spans="1:16" ht="15">
      <c r="A633" s="287"/>
      <c r="B633" s="294"/>
      <c r="C633" s="295"/>
      <c r="D633" s="296"/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</row>
    <row r="634" spans="1:16" ht="15">
      <c r="A634" s="287"/>
      <c r="B634" s="294"/>
      <c r="C634" s="295"/>
      <c r="D634" s="296"/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</row>
    <row r="635" spans="1:16" ht="15">
      <c r="A635" s="287"/>
      <c r="B635" s="294"/>
      <c r="C635" s="295"/>
      <c r="D635" s="296"/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</row>
    <row r="636" spans="1:16" ht="15">
      <c r="A636" s="287"/>
      <c r="B636" s="294"/>
      <c r="C636" s="295"/>
      <c r="D636" s="296"/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</row>
    <row r="637" spans="1:16" ht="15">
      <c r="A637" s="287"/>
      <c r="B637" s="294"/>
      <c r="C637" s="295"/>
      <c r="D637" s="296"/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</row>
    <row r="638" spans="1:16" ht="15">
      <c r="A638" s="287"/>
      <c r="B638" s="294"/>
      <c r="C638" s="295"/>
      <c r="D638" s="296"/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</row>
    <row r="639" spans="1:16" ht="15">
      <c r="A639" s="287"/>
      <c r="B639" s="294"/>
      <c r="C639" s="295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</row>
    <row r="640" spans="1:16" ht="15">
      <c r="A640" s="287"/>
      <c r="B640" s="294"/>
      <c r="C640" s="295"/>
      <c r="D640" s="296"/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</row>
    <row r="641" spans="1:16" ht="15">
      <c r="A641" s="287"/>
      <c r="B641" s="294"/>
      <c r="C641" s="295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</row>
    <row r="642" spans="1:16" ht="15">
      <c r="A642" s="287"/>
      <c r="B642" s="294"/>
      <c r="C642" s="295"/>
      <c r="D642" s="296"/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</row>
    <row r="643" spans="1:16" ht="15">
      <c r="A643" s="287"/>
      <c r="B643" s="294"/>
      <c r="C643" s="295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</row>
    <row r="644" spans="1:16" ht="15">
      <c r="A644" s="287"/>
      <c r="B644" s="294"/>
      <c r="C644" s="295"/>
      <c r="D644" s="296"/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</row>
    <row r="645" spans="1:16" ht="15">
      <c r="A645" s="287"/>
      <c r="B645" s="294"/>
      <c r="C645" s="295"/>
      <c r="D645" s="296"/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</row>
    <row r="646" spans="1:16" ht="15">
      <c r="A646" s="287"/>
      <c r="B646" s="294"/>
      <c r="C646" s="295"/>
      <c r="D646" s="296"/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</row>
    <row r="647" spans="1:16" ht="15">
      <c r="A647" s="287"/>
      <c r="B647" s="294"/>
      <c r="C647" s="295"/>
      <c r="D647" s="296"/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</row>
    <row r="648" spans="1:16" ht="15">
      <c r="A648" s="287"/>
      <c r="B648" s="294"/>
      <c r="C648" s="295"/>
      <c r="D648" s="296"/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</row>
    <row r="649" spans="1:16" ht="15">
      <c r="A649" s="287"/>
      <c r="B649" s="294"/>
      <c r="C649" s="295"/>
      <c r="D649" s="296"/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</row>
    <row r="650" spans="1:16" ht="15">
      <c r="A650" s="287"/>
      <c r="B650" s="294"/>
      <c r="C650" s="295"/>
      <c r="D650" s="296"/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</row>
    <row r="651" spans="1:16" ht="15">
      <c r="A651" s="287"/>
      <c r="B651" s="294"/>
      <c r="C651" s="295"/>
      <c r="D651" s="296"/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</row>
    <row r="652" spans="1:16" ht="15">
      <c r="A652" s="287"/>
      <c r="B652" s="294"/>
      <c r="C652" s="295"/>
      <c r="D652" s="296"/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</row>
    <row r="653" spans="1:16" ht="15">
      <c r="A653" s="287"/>
      <c r="B653" s="294"/>
      <c r="C653" s="295"/>
      <c r="D653" s="296"/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</row>
    <row r="654" spans="1:16" ht="15">
      <c r="A654" s="287"/>
      <c r="B654" s="294"/>
      <c r="C654" s="295"/>
      <c r="D654" s="296"/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</row>
    <row r="655" spans="1:16" ht="15">
      <c r="A655" s="287"/>
      <c r="B655" s="294"/>
      <c r="C655" s="295"/>
      <c r="D655" s="296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</row>
    <row r="656" spans="1:16" ht="15">
      <c r="A656" s="287"/>
      <c r="B656" s="294"/>
      <c r="C656" s="295"/>
      <c r="D656" s="296"/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</row>
    <row r="657" spans="1:16" ht="15">
      <c r="A657" s="287"/>
      <c r="B657" s="294"/>
      <c r="C657" s="295"/>
      <c r="D657" s="296"/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</row>
    <row r="658" spans="1:16" ht="15">
      <c r="A658" s="287"/>
      <c r="B658" s="294"/>
      <c r="C658" s="295"/>
      <c r="D658" s="296"/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</row>
    <row r="659" spans="1:16" ht="15">
      <c r="A659" s="287"/>
      <c r="B659" s="294"/>
      <c r="C659" s="295"/>
      <c r="D659" s="296"/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</row>
    <row r="660" spans="1:16" ht="15">
      <c r="A660" s="287"/>
      <c r="B660" s="294"/>
      <c r="C660" s="295"/>
      <c r="D660" s="296"/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</row>
    <row r="661" spans="1:16" ht="15">
      <c r="A661" s="287"/>
      <c r="B661" s="294"/>
      <c r="C661" s="295"/>
      <c r="D661" s="296"/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</row>
    <row r="662" spans="1:16" ht="15">
      <c r="A662" s="287"/>
      <c r="B662" s="294"/>
      <c r="C662" s="295"/>
      <c r="D662" s="296"/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</row>
    <row r="663" spans="1:16" ht="15">
      <c r="A663" s="287"/>
      <c r="B663" s="294"/>
      <c r="C663" s="295"/>
      <c r="D663" s="296"/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</row>
    <row r="664" spans="1:16" ht="15">
      <c r="A664" s="287"/>
      <c r="B664" s="294"/>
      <c r="C664" s="295"/>
      <c r="D664" s="296"/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</row>
    <row r="665" spans="1:16" ht="15">
      <c r="A665" s="287"/>
      <c r="B665" s="294"/>
      <c r="C665" s="295"/>
      <c r="D665" s="296"/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</row>
    <row r="666" spans="1:16" ht="15">
      <c r="A666" s="287"/>
      <c r="B666" s="294"/>
      <c r="C666" s="295"/>
      <c r="D666" s="296"/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</row>
    <row r="667" spans="1:16" ht="15">
      <c r="A667" s="287"/>
      <c r="B667" s="294"/>
      <c r="C667" s="295"/>
      <c r="D667" s="296"/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</row>
    <row r="668" spans="1:16" ht="15">
      <c r="A668" s="287"/>
      <c r="B668" s="294"/>
      <c r="C668" s="295"/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</row>
  </sheetData>
  <mergeCells count="80">
    <mergeCell ref="A328:A345"/>
    <mergeCell ref="B318:B322"/>
    <mergeCell ref="B300:B303"/>
    <mergeCell ref="B314:B317"/>
    <mergeCell ref="B329:B341"/>
    <mergeCell ref="B323:B326"/>
    <mergeCell ref="B310:B313"/>
    <mergeCell ref="A309:A326"/>
    <mergeCell ref="B305:B308"/>
    <mergeCell ref="B251:B254"/>
    <mergeCell ref="A238:A254"/>
    <mergeCell ref="B50:B52"/>
    <mergeCell ref="B53:B57"/>
    <mergeCell ref="B141:B153"/>
    <mergeCell ref="B89:B91"/>
    <mergeCell ref="B63:B66"/>
    <mergeCell ref="B131:B140"/>
    <mergeCell ref="A88:A91"/>
    <mergeCell ref="B98:B99"/>
    <mergeCell ref="A97:A99"/>
    <mergeCell ref="B47:B49"/>
    <mergeCell ref="B84:B87"/>
    <mergeCell ref="A92:A96"/>
    <mergeCell ref="B93:B96"/>
    <mergeCell ref="A46:A61"/>
    <mergeCell ref="A70:A82"/>
    <mergeCell ref="B58:B61"/>
    <mergeCell ref="B71:B73"/>
    <mergeCell ref="B67:B69"/>
    <mergeCell ref="B74:B78"/>
    <mergeCell ref="B106:B109"/>
    <mergeCell ref="A14:A19"/>
    <mergeCell ref="B15:B19"/>
    <mergeCell ref="B42:B45"/>
    <mergeCell ref="B35:B37"/>
    <mergeCell ref="B38:B40"/>
    <mergeCell ref="B29:B33"/>
    <mergeCell ref="A28:A33"/>
    <mergeCell ref="B22:B27"/>
    <mergeCell ref="A21:A27"/>
    <mergeCell ref="B101:B104"/>
    <mergeCell ref="B79:B82"/>
    <mergeCell ref="A1:P1"/>
    <mergeCell ref="A3:A6"/>
    <mergeCell ref="B4:B6"/>
    <mergeCell ref="A7:A13"/>
    <mergeCell ref="B8:B10"/>
    <mergeCell ref="B11:B13"/>
    <mergeCell ref="A34:A40"/>
    <mergeCell ref="A100:A104"/>
    <mergeCell ref="A455:P455"/>
    <mergeCell ref="B342:B345"/>
    <mergeCell ref="B347:B353"/>
    <mergeCell ref="B434:B436"/>
    <mergeCell ref="B425:B428"/>
    <mergeCell ref="B391:B393"/>
    <mergeCell ref="B408:B415"/>
    <mergeCell ref="A454:C454"/>
    <mergeCell ref="B354:B369"/>
    <mergeCell ref="B438:B441"/>
    <mergeCell ref="B110:B113"/>
    <mergeCell ref="B161:B167"/>
    <mergeCell ref="A407:A415"/>
    <mergeCell ref="B168:B172"/>
    <mergeCell ref="B178:B201"/>
    <mergeCell ref="A265:A279"/>
    <mergeCell ref="B281:B293"/>
    <mergeCell ref="B294:B299"/>
    <mergeCell ref="B375:B390"/>
    <mergeCell ref="B114:B129"/>
    <mergeCell ref="A437:A441"/>
    <mergeCell ref="B173:B176"/>
    <mergeCell ref="B203:B209"/>
    <mergeCell ref="B239:B242"/>
    <mergeCell ref="A429:A436"/>
    <mergeCell ref="B429:B433"/>
    <mergeCell ref="B266:B279"/>
    <mergeCell ref="B247:B250"/>
    <mergeCell ref="B243:B246"/>
    <mergeCell ref="B210:B227"/>
  </mergeCells>
  <printOptions horizontalCentered="1"/>
  <pageMargins left="0.1968503937007874" right="0.1968503937007874" top="0.984251968503937" bottom="0.5905511811023623" header="0.31496062992125984" footer="0.5118110236220472"/>
  <pageSetup firstPageNumber="1" useFirstPageNumber="1" horizontalDpi="300" verticalDpi="300" orientation="landscape" paperSize="9" scale="50" r:id="rId1"/>
  <headerFooter alignWithMargins="0">
    <oddHeader>&amp;RZałącznki nr 2
do Uchwały Zarządu Powiatu
Czarnkowsko-Trzcianeckiego
Nr 172/2008
z dnia 23.07.2008 roku</oddHeader>
    <oddFooter>&amp;C&amp;14&amp;P</oddFooter>
  </headerFooter>
  <rowBreaks count="8" manualBreakCount="8">
    <brk id="19" max="15" man="1"/>
    <brk id="40" max="15" man="1"/>
    <brk id="61" max="15" man="1"/>
    <brk id="82" max="15" man="1"/>
    <brk id="176" max="15" man="1"/>
    <brk id="326" max="15" man="1"/>
    <brk id="345" max="15" man="1"/>
    <brk id="369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2008-07-25T05:38:32Z</cp:lastPrinted>
  <dcterms:created xsi:type="dcterms:W3CDTF">2006-01-18T15:26:26Z</dcterms:created>
  <dcterms:modified xsi:type="dcterms:W3CDTF">2008-07-25T05:43:16Z</dcterms:modified>
  <cp:category/>
  <cp:version/>
  <cp:contentType/>
  <cp:contentStatus/>
</cp:coreProperties>
</file>