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firstSheet="1" activeTab="1"/>
  </bookViews>
  <sheets>
    <sheet name="Dochody - Harmonogram " sheetId="1" r:id="rId1"/>
    <sheet name="I kw" sheetId="2" r:id="rId2"/>
    <sheet name="Arkusz1" sheetId="3" r:id="rId3"/>
  </sheets>
  <definedNames>
    <definedName name="_xlnm.Print_Area" localSheetId="0">'Dochody - Harmonogram '!$A$1:$R$146</definedName>
    <definedName name="_xlnm.Print_Area" localSheetId="1">'I kw'!$A$1:$R$202</definedName>
  </definedNames>
  <calcPr fullCalcOnLoad="1"/>
</workbook>
</file>

<file path=xl/sharedStrings.xml><?xml version="1.0" encoding="utf-8"?>
<sst xmlns="http://schemas.openxmlformats.org/spreadsheetml/2006/main" count="739" uniqueCount="160">
  <si>
    <t>Dział</t>
  </si>
  <si>
    <t>Rozdział</t>
  </si>
  <si>
    <t>Paragraf</t>
  </si>
  <si>
    <t>Treść</t>
  </si>
  <si>
    <t>Ogółem</t>
  </si>
  <si>
    <t>Rolnictwo i łowiectwo</t>
  </si>
  <si>
    <t>Prace geodezyjno-urządzeniowe na potrzeby rolnictwa</t>
  </si>
  <si>
    <t>Leśnictwo</t>
  </si>
  <si>
    <t>Gospodarka leśna</t>
  </si>
  <si>
    <t>Transport i łączność</t>
  </si>
  <si>
    <t>Drogi publiczne powiatowe</t>
  </si>
  <si>
    <t>Wpływy z różnych opłat</t>
  </si>
  <si>
    <t>Gospodarka mieszkaniowa</t>
  </si>
  <si>
    <t>Gospodarka gruntami i nieruchomościami</t>
  </si>
  <si>
    <t>Wpływy z usług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</si>
  <si>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</si>
  <si>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</si>
  <si>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</si>
  <si>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</si>
  <si>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</si>
  <si>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</si>
  <si>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</si>
  <si>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Wpływy z różnych dochodów</t>
  </si>
  <si>
    <t>Komisje poborowe</t>
  </si>
  <si>
    <t>Bezpieczeństwo publiczne i ochrona przeciwpożarowa</t>
  </si>
  <si>
    <t>Komendy powiatowe Państwowej Straży Pożarnej</t>
  </si>
  <si>
    <t>Obrona cywilna</t>
  </si>
  <si>
    <t>Wpływy z opłaty komunikacyjnej</t>
  </si>
  <si>
    <t>Udziały powiatów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</si>
  <si>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</si>
  <si>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</si>
  <si>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</si>
  <si>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</si>
  <si>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>Część wyrównawcza subwencji  ogólnej dla powiatów</t>
  </si>
  <si>
    <t>Różne rozliczenia finansowe</t>
  </si>
  <si>
    <t>Pozostałe odsetki</t>
  </si>
  <si>
    <t>Część równoważąca subwencji ogólnej dla powiatów</t>
  </si>
  <si>
    <t>Oświata i wychowanie</t>
  </si>
  <si>
    <t>Gimnazja</t>
  </si>
  <si>
    <t>Licea ogólnokształcące</t>
  </si>
  <si>
    <t>Szkoły zawodowe</t>
  </si>
  <si>
    <t>Otrzymane spadki, zapisy i darowizny w postaci pieniężnej</t>
  </si>
  <si>
    <t>Szkolnictwo wyższe</t>
  </si>
  <si>
    <t>Pomoc materialna dla studentów</t>
  </si>
  <si>
    <t>Ochrona zdrowia</t>
  </si>
  <si>
    <t>Pomoc społeczna</t>
  </si>
  <si>
    <t>Placówki opiekuńczo-wychowawcze</t>
  </si>
  <si>
    <t>Domy pomocy społecznej</t>
  </si>
  <si>
    <t>Rodziny zastępcze</t>
  </si>
  <si>
    <t>Pozostałe zadania w zakresie polityki społecznej</t>
  </si>
  <si>
    <t>Powiatowe urzędu pracy</t>
  </si>
  <si>
    <t>Edukacyjna opieka wychowawcza</t>
  </si>
  <si>
    <t>Poradnie psychologiczno-pedagogiczne, w tym poradnie specjalistyczne</t>
  </si>
  <si>
    <t>Placówki wychowania pozaszkolnego</t>
  </si>
  <si>
    <t>Internaty i bursy szkolne</t>
  </si>
  <si>
    <t>Pomoc materialna dla uczniów</t>
  </si>
  <si>
    <t>Pozostała działalność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</si>
  <si>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</si>
  <si>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</si>
  <si>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</si>
  <si>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</si>
  <si>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</si>
  <si>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</si>
  <si>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</si>
  <si>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</si>
  <si>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</si>
  <si>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</si>
  <si>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</si>
  <si>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</si>
  <si>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Jednostka organizacyjna </t>
  </si>
  <si>
    <t>Dotacje celowe otrzymane z budżetu państwa na  zadania bieżące z zakresu administracji rządowej  oraz inne zadania zlecone ustawami realizowane przez powiat</t>
  </si>
  <si>
    <t>Starostwo Powiatowe</t>
  </si>
  <si>
    <t>Środki otrzymane od pozostałych jednostek zaliczanych do sektorafinansów publicznych na realizację zadań bieżących jednostek zaliczanych do sektora finansów publicznych</t>
  </si>
  <si>
    <t>Zarząd Dróg Powiatowych</t>
  </si>
  <si>
    <t>Wpływy z opłat za zarząd, użytkowanie i użytkowanie wieczyste nieruchomości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</si>
  <si>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</si>
  <si>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</si>
  <si>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Dotacje celowe otrzymane z budżetu państwa na 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</si>
  <si>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</si>
  <si>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Dochody od osób prawnych, od osób fizycznych i od innychjednostek nieposiadających osobowości prawnej oraz wydatki związane z ich poborem</t>
  </si>
  <si>
    <t>Wpływy z innych opłat stanowiących dochody jednostek samorządu terytorialnego na podstawie ustaw</t>
  </si>
  <si>
    <t>Część oświatowa subwencji ogólnej dla jednostek samorządu terytorialnego</t>
  </si>
  <si>
    <t>Dotacje celowe otrzymane z  gminy na zadania bieżące realizowane na podstawie porozumień (umów) między jednostkami samorządu terytorialnego</t>
  </si>
  <si>
    <t>Liceum Ogólnokształcące w Czarnkowie</t>
  </si>
  <si>
    <t>Liceum Ogólnokształcące w Trzciance</t>
  </si>
  <si>
    <t>Centra kształcenia ustawicznego i praktycznego oraz ośrodki dokształcania zawodowego</t>
  </si>
  <si>
    <t>Dotacja celowa otrzymana przez jednostkę samorządu terytorialnego od innej jednostki samorządu terytorialnego będącej instytucją wdrażającą na zadania bieżące realizowane na podstawie porozumień (umów)</t>
  </si>
  <si>
    <t>Składki na ubezpieczenie zdrowotne oraz świadczenia dla osób nieobjętych obowiązkiem ubezpieczenia zdrowotnego</t>
  </si>
  <si>
    <t>Dotacje celowe otrzymane z  powiatu na zadania bieżące realizowane na podstawie porozumień (umów) między jednostkami samorządu terytorialnego</t>
  </si>
  <si>
    <t>Dotacje celowe otrzymane z budżetu państwa na  realizację bieżących zadań własnych powiatu</t>
  </si>
  <si>
    <t>Środki z Funduszu Pracy otrzymane przez powiat z przeznaczeniem nafinansowanie kosztów wynagrodzenia i składek na ubezpieczenia społeczne pracowników powiatowego urzędu pracy</t>
  </si>
  <si>
    <t>Centrum Edukacji Zawodowej</t>
  </si>
  <si>
    <t>Środki na dofinansowanie własnych zadań bieżących gmin (związków gmin), powiatów (związków powiatów), samorządów województw,pozyskane z innych źródeł</t>
  </si>
  <si>
    <t>HARMONOGRAM DOCHODÓW POWIATU CZARNKOWSKO-TRZCIANECKIEGO</t>
  </si>
  <si>
    <t>HARMONOGRAM  DOCHODÓW  POWIATU   CZARNKOWSKO-TRZCIANECKIEGO</t>
  </si>
  <si>
    <t>Razem:</t>
  </si>
  <si>
    <t>Powiatowy Urząd Pracy</t>
  </si>
  <si>
    <t>Dom Dziecka w Trzciance</t>
  </si>
  <si>
    <r>
      <t xml:space="preserve">Razem: </t>
    </r>
  </si>
  <si>
    <t xml:space="preserve">Razem: </t>
  </si>
  <si>
    <t>Dom Pomocy Społecznej w Gębicach</t>
  </si>
  <si>
    <t>Dom Pomocy Społecznej w Trzciance</t>
  </si>
  <si>
    <t>Dom Pomocy Społecznej w Wieleniu</t>
  </si>
  <si>
    <t>Zespół Szkół Ponadgimnzajalnych w Czarnkowie</t>
  </si>
  <si>
    <t>Zespół Szkół Ponadgimnazjalnych w Czarnkowie</t>
  </si>
  <si>
    <t>Zespół Szkół Technicznych w Trzciance</t>
  </si>
  <si>
    <t>Zespół Szkół Ponadgimnazjalnych w Trzciance</t>
  </si>
  <si>
    <t>Zespół Szkół w Białej</t>
  </si>
  <si>
    <t>Zespół Szkół w Krzyżu Wlkp.</t>
  </si>
  <si>
    <t>Poradnia Psychologiczno-Pedagogiczna w Trzciance</t>
  </si>
  <si>
    <t>Poradnia Psychologiczno-Pedagogiczna w Krzyżu Wlkp.</t>
  </si>
  <si>
    <t>Młodzieżowy Dom Kultury w Trzciance</t>
  </si>
  <si>
    <t>Budżet Powiatu</t>
  </si>
  <si>
    <t>0970</t>
  </si>
  <si>
    <t>Wpływy ze sprzedaży składników majątkowych</t>
  </si>
  <si>
    <t>Dotacje celowe otrzymane z powiatu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</si>
  <si>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</si>
  <si>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0690</t>
  </si>
  <si>
    <t>Ośrodek Dziecka                    i Rodziny w Krzyżu Wlkp.</t>
  </si>
  <si>
    <t xml:space="preserve">Liceum Ogólnokształcące w Trzciance </t>
  </si>
  <si>
    <t>Środki otrzymane od pozostałych jednostek zaliczanych do sektora finansów publicznych na realizację zadań bieżących jednostek zaliczanych do sektora finansów publicznych</t>
  </si>
  <si>
    <t>Szkoły podstawowe</t>
  </si>
  <si>
    <t>Wpłaty z tytułu odpłatnego nabycia prawa własnościoraz prawa użytkowania wieczystego nieuchomości</t>
  </si>
  <si>
    <t>0927</t>
  </si>
  <si>
    <t>Pozostale odsetki</t>
  </si>
  <si>
    <t>Środki na dofinansowanie własnych zadań bieżących gmin (związków gmin),powiatów (związków powiatów),samorządowów województw, pozyskane z innych źródeł</t>
  </si>
  <si>
    <t>Stołówki szkolne</t>
  </si>
  <si>
    <t>0830</t>
  </si>
  <si>
    <t>0960</t>
  </si>
  <si>
    <t xml:space="preserve">wpływy z różnych dochodów </t>
  </si>
  <si>
    <t>2700</t>
  </si>
  <si>
    <t xml:space="preserve">Lecznictwo ambulatoryjne </t>
  </si>
  <si>
    <t>Wpływy z tytułu pomocy finansowej udzielanej między jednostkami samorządu terytorialnego na dofinansowanie własnych zadań inwestycejnych i zakupów inwestycyjnych</t>
  </si>
  <si>
    <t>0680</t>
  </si>
  <si>
    <t>Wpływy od rodziców z tytułu odpłatności za utrzymanie dzieci (wychowanków) w placówkach opiekuńczo-wychowawczych</t>
  </si>
  <si>
    <t xml:space="preserve">Wpływy z różnych dochodów </t>
  </si>
  <si>
    <t xml:space="preserve">Zespoły do spraw orzekania o niepełnosprawności </t>
  </si>
  <si>
    <t xml:space="preserve">Państwowy Fundusz Rehabilitacji Osób Niepełnosprawnych </t>
  </si>
  <si>
    <t>Środki na dofinansowanie własnych inwestycji   gmin (związków gmin),powiatów (związków powiatów),samorządowów województw, pozyskane z innych źródeł</t>
  </si>
  <si>
    <t xml:space="preserve">Dotacje celowe otrzymane z budżetu państwa na realizację inwestycji i zakupów inwestycyjnych własnych powiatu </t>
  </si>
  <si>
    <t>Dotacje celowe otrzymane z budżetu państwa na inwestycje i zakupy inwestycyjne z zakresu administracji rządowej  oraz inne zadania zlecone ustawami realizowane przez powiat</t>
  </si>
  <si>
    <t>Komendy powiatowe Policji</t>
  </si>
  <si>
    <t>Dotacje celowe otrzymane z gminy na inwestycje i zakupy inwestycyjne realizowane na podstawie porozumień (umów) między jednostkami samorządu terytorialnego</t>
  </si>
  <si>
    <t xml:space="preserve">Pozostałe odsetki </t>
  </si>
  <si>
    <t xml:space="preserve">Szkoły zawodowe specjalne </t>
  </si>
  <si>
    <t xml:space="preserve">Wpływy z usług </t>
  </si>
  <si>
    <t xml:space="preserve">Wpływy z róznych dochodów </t>
  </si>
  <si>
    <t xml:space="preserve">Wpływy do budżetu części zysku gospodarstwa pomocniczego </t>
  </si>
  <si>
    <t xml:space="preserve">Wpływy  z usług </t>
  </si>
  <si>
    <t>Dotacje celowe otrzymane z budżetu państwa na realizację bieżących zadań własnych powiatu</t>
  </si>
  <si>
    <t>0870</t>
  </si>
  <si>
    <t xml:space="preserve">Wpływy ze sprzedaży składników majątkowych </t>
  </si>
  <si>
    <t xml:space="preserve">Rehabilitacja zawodowa i społeczna osób niepełnosprawnych </t>
  </si>
  <si>
    <t xml:space="preserve">Wpływy z tytułu pomocy finansowej udzielonej miedzy jednostkami samorządu terytorialnego na dofinansowanie własnych zadań bieżących </t>
  </si>
  <si>
    <t xml:space="preserve">Pomoc materialna dla uczniów </t>
  </si>
  <si>
    <t>Liceum Ogólnokształcące w Krzyżu</t>
  </si>
  <si>
    <t xml:space="preserve">Zespół Szkół Specjalnych w Gębicach </t>
  </si>
  <si>
    <t xml:space="preserve">Dom Dziecka w Trzciance </t>
  </si>
  <si>
    <t xml:space="preserve">Wpływ z różnych opłat  </t>
  </si>
  <si>
    <t>Wpływ z usług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</si>
</sst>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"/>
    <numFmt numFmtId="174" formatCode="00000"/>
    <numFmt numFmtId="175" formatCode="????"/>
    <numFmt numFmtId="176" formatCode="???,???"/>
    <numFmt numFmtId="177" formatCode="???"/>
    <numFmt numFmtId="178" formatCode="?????"/>
    <numFmt numFmtId="179" formatCode="0000"/>
    <numFmt numFmtId="180" formatCode="?,???"/>
    <numFmt numFmtId="181" formatCode="?"/>
    <numFmt numFmtId="182" formatCode="?,???,???"/>
    <numFmt numFmtId="183" formatCode="??"/>
    <numFmt numFmtId="184" formatCode="??,???,???"/>
    <numFmt numFmtId="185" formatCode="#,##0\ &quot;zł&quot;"/>
    <numFmt numFmtId="186" formatCode="00\-000"/>
    <numFmt numFmtId="187" formatCode="#,##0\ _z_ł"/>
    <numFmt numFmtId="188" formatCode="#,##0_ ;\-#,##0\ "/>
    <numFmt numFmtId="189" formatCode="#,##0.00_ ;\-#,##0.00\ "/>
    <numFmt numFmtId="190" formatCode="#,##0.0\ &quot;zł&quot;"/>
    <numFmt numFmtId="191" formatCode="#,##0.00\ &quot;zł&quot;"/>
    <numFmt numFmtId="192" formatCode="#,##0.00\ _z_ł"/>
    <numFmt numFmtId="193" formatCode="[$-415]d\ mmmm\ yyyy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Palatino Linotype"/>
      <family val="1"/>
    </font>
    <font>
      <sz val="10"/>
      <color indexed="8"/>
      <name val="Arial"/>
      <family val="2"/>
    </font>
    <font>
      <sz val="12"/>
      <color indexed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1"/>
      <color indexed="8"/>
      <name val="Arial CE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sz val="14"/>
      <name val="Arial"/>
      <family val="2"/>
    </font>
    <font>
      <i/>
      <sz val="14"/>
      <name val="Arial CE"/>
      <family val="0"/>
    </font>
    <font>
      <i/>
      <sz val="14"/>
      <name val="Arial"/>
      <family val="0"/>
    </font>
    <font>
      <sz val="12"/>
      <name val="Arial"/>
      <family val="0"/>
    </font>
    <font>
      <sz val="12"/>
      <name val="Arial CE"/>
      <family val="0"/>
    </font>
    <font>
      <sz val="14"/>
      <color indexed="61"/>
      <name val="Arial"/>
      <family val="0"/>
    </font>
    <font>
      <sz val="10"/>
      <color indexed="61"/>
      <name val="Arial"/>
      <family val="0"/>
    </font>
    <font>
      <i/>
      <sz val="14"/>
      <color indexed="59"/>
      <name val="Arial"/>
      <family val="0"/>
    </font>
    <font>
      <sz val="14"/>
      <color indexed="59"/>
      <name val="Arial"/>
      <family val="2"/>
    </font>
    <font>
      <sz val="14"/>
      <color indexed="59"/>
      <name val="Arial CE"/>
      <family val="0"/>
    </font>
    <font>
      <b/>
      <sz val="14"/>
      <color indexed="59"/>
      <name val="Arial CE"/>
      <family val="0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175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5" fontId="3" fillId="2" borderId="5" xfId="0" applyNumberFormat="1" applyFont="1" applyFill="1" applyBorder="1" applyAlignment="1">
      <alignment horizontal="center" vertical="center" wrapText="1"/>
    </xf>
    <xf numFmtId="175" fontId="3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9" fontId="3" fillId="2" borderId="5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6" fontId="6" fillId="2" borderId="1" xfId="0" applyNumberFormat="1" applyFont="1" applyFill="1" applyBorder="1" applyAlignment="1">
      <alignment horizontal="right" vertical="center" wrapText="1"/>
    </xf>
    <xf numFmtId="42" fontId="1" fillId="0" borderId="3" xfId="0" applyNumberFormat="1" applyFont="1" applyBorder="1" applyAlignment="1">
      <alignment horizontal="center" vertical="center" wrapText="1"/>
    </xf>
    <xf numFmtId="185" fontId="1" fillId="0" borderId="3" xfId="0" applyNumberFormat="1" applyFont="1" applyFill="1" applyBorder="1" applyAlignment="1">
      <alignment horizontal="center" vertical="center" wrapText="1"/>
    </xf>
    <xf numFmtId="185" fontId="1" fillId="0" borderId="7" xfId="0" applyNumberFormat="1" applyFont="1" applyFill="1" applyBorder="1" applyAlignment="1">
      <alignment horizontal="center" vertical="center" wrapText="1"/>
    </xf>
    <xf numFmtId="175" fontId="3" fillId="0" borderId="5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177" fontId="2" fillId="4" borderId="10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185" fontId="1" fillId="2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42" fontId="5" fillId="4" borderId="6" xfId="0" applyNumberFormat="1" applyFont="1" applyFill="1" applyBorder="1" applyAlignment="1">
      <alignment horizontal="right" vertical="center" wrapText="1"/>
    </xf>
    <xf numFmtId="185" fontId="4" fillId="4" borderId="1" xfId="0" applyNumberFormat="1" applyFont="1" applyFill="1" applyBorder="1" applyAlignment="1">
      <alignment vertical="center" wrapText="1"/>
    </xf>
    <xf numFmtId="185" fontId="4" fillId="4" borderId="12" xfId="0" applyNumberFormat="1" applyFont="1" applyFill="1" applyBorder="1" applyAlignment="1">
      <alignment vertical="center" wrapText="1"/>
    </xf>
    <xf numFmtId="42" fontId="6" fillId="3" borderId="1" xfId="0" applyNumberFormat="1" applyFont="1" applyFill="1" applyBorder="1" applyAlignment="1">
      <alignment horizontal="right" vertical="center" wrapText="1"/>
    </xf>
    <xf numFmtId="185" fontId="9" fillId="3" borderId="1" xfId="0" applyNumberFormat="1" applyFont="1" applyFill="1" applyBorder="1" applyAlignment="1">
      <alignment vertical="center" wrapText="1"/>
    </xf>
    <xf numFmtId="185" fontId="9" fillId="3" borderId="12" xfId="0" applyNumberFormat="1" applyFont="1" applyFill="1" applyBorder="1" applyAlignment="1">
      <alignment vertical="center" wrapText="1"/>
    </xf>
    <xf numFmtId="42" fontId="5" fillId="4" borderId="1" xfId="0" applyNumberFormat="1" applyFont="1" applyFill="1" applyBorder="1" applyAlignment="1">
      <alignment horizontal="right" vertical="center" wrapText="1"/>
    </xf>
    <xf numFmtId="42" fontId="6" fillId="2" borderId="1" xfId="0" applyNumberFormat="1" applyFont="1" applyFill="1" applyBorder="1" applyAlignment="1">
      <alignment horizontal="right" vertical="center" wrapText="1"/>
    </xf>
    <xf numFmtId="185" fontId="9" fillId="3" borderId="1" xfId="0" applyNumberFormat="1" applyFont="1" applyFill="1" applyBorder="1" applyAlignment="1">
      <alignment vertical="center" wrapText="1"/>
    </xf>
    <xf numFmtId="185" fontId="9" fillId="3" borderId="12" xfId="0" applyNumberFormat="1" applyFont="1" applyFill="1" applyBorder="1" applyAlignment="1">
      <alignment vertical="center" wrapText="1"/>
    </xf>
    <xf numFmtId="185" fontId="9" fillId="2" borderId="1" xfId="0" applyNumberFormat="1" applyFont="1" applyFill="1" applyBorder="1" applyAlignment="1">
      <alignment vertical="center" wrapText="1"/>
    </xf>
    <xf numFmtId="185" fontId="9" fillId="2" borderId="12" xfId="0" applyNumberFormat="1" applyFont="1" applyFill="1" applyBorder="1" applyAlignment="1">
      <alignment vertical="center" wrapText="1"/>
    </xf>
    <xf numFmtId="175" fontId="3" fillId="2" borderId="8" xfId="0" applyNumberFormat="1" applyFont="1" applyFill="1" applyBorder="1" applyAlignment="1">
      <alignment horizontal="center" vertical="center" wrapText="1"/>
    </xf>
    <xf numFmtId="42" fontId="6" fillId="2" borderId="8" xfId="0" applyNumberFormat="1" applyFont="1" applyFill="1" applyBorder="1" applyAlignment="1">
      <alignment horizontal="right" vertical="center" wrapText="1"/>
    </xf>
    <xf numFmtId="185" fontId="9" fillId="2" borderId="8" xfId="0" applyNumberFormat="1" applyFont="1" applyFill="1" applyBorder="1" applyAlignment="1">
      <alignment vertical="center" wrapText="1"/>
    </xf>
    <xf numFmtId="185" fontId="9" fillId="2" borderId="13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85" fontId="9" fillId="3" borderId="5" xfId="0" applyNumberFormat="1" applyFont="1" applyFill="1" applyBorder="1" applyAlignment="1">
      <alignment vertical="center" wrapText="1"/>
    </xf>
    <xf numFmtId="185" fontId="9" fillId="3" borderId="14" xfId="0" applyNumberFormat="1" applyFont="1" applyFill="1" applyBorder="1" applyAlignment="1">
      <alignment vertical="center" wrapText="1"/>
    </xf>
    <xf numFmtId="42" fontId="6" fillId="2" borderId="5" xfId="0" applyNumberFormat="1" applyFont="1" applyFill="1" applyBorder="1" applyAlignment="1">
      <alignment horizontal="right" vertical="center" wrapText="1"/>
    </xf>
    <xf numFmtId="185" fontId="9" fillId="2" borderId="5" xfId="0" applyNumberFormat="1" applyFont="1" applyFill="1" applyBorder="1" applyAlignment="1">
      <alignment vertical="center" wrapText="1"/>
    </xf>
    <xf numFmtId="185" fontId="9" fillId="2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8" fontId="3" fillId="4" borderId="1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2" fontId="6" fillId="3" borderId="6" xfId="0" applyNumberFormat="1" applyFont="1" applyFill="1" applyBorder="1" applyAlignment="1">
      <alignment horizontal="right" vertical="center" wrapText="1"/>
    </xf>
    <xf numFmtId="185" fontId="9" fillId="3" borderId="6" xfId="0" applyNumberFormat="1" applyFont="1" applyFill="1" applyBorder="1" applyAlignment="1">
      <alignment vertical="center" wrapText="1"/>
    </xf>
    <xf numFmtId="185" fontId="9" fillId="3" borderId="17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85" fontId="4" fillId="4" borderId="1" xfId="0" applyNumberFormat="1" applyFont="1" applyFill="1" applyBorder="1" applyAlignment="1">
      <alignment vertical="center" wrapText="1"/>
    </xf>
    <xf numFmtId="185" fontId="4" fillId="4" borderId="12" xfId="0" applyNumberFormat="1" applyFont="1" applyFill="1" applyBorder="1" applyAlignment="1">
      <alignment vertical="center" wrapText="1"/>
    </xf>
    <xf numFmtId="185" fontId="15" fillId="2" borderId="1" xfId="0" applyNumberFormat="1" applyFont="1" applyFill="1" applyBorder="1" applyAlignment="1">
      <alignment vertical="center" wrapText="1"/>
    </xf>
    <xf numFmtId="185" fontId="15" fillId="2" borderId="12" xfId="0" applyNumberFormat="1" applyFont="1" applyFill="1" applyBorder="1" applyAlignment="1">
      <alignment vertical="center" wrapText="1"/>
    </xf>
    <xf numFmtId="42" fontId="14" fillId="2" borderId="1" xfId="0" applyNumberFormat="1" applyFont="1" applyFill="1" applyBorder="1" applyAlignment="1">
      <alignment horizontal="right" vertical="center" wrapText="1"/>
    </xf>
    <xf numFmtId="185" fontId="16" fillId="2" borderId="1" xfId="0" applyNumberFormat="1" applyFont="1" applyFill="1" applyBorder="1" applyAlignment="1">
      <alignment vertical="center" wrapText="1"/>
    </xf>
    <xf numFmtId="185" fontId="16" fillId="2" borderId="12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85" fontId="9" fillId="5" borderId="1" xfId="0" applyNumberFormat="1" applyFont="1" applyFill="1" applyBorder="1" applyAlignment="1">
      <alignment vertical="center" wrapText="1"/>
    </xf>
    <xf numFmtId="185" fontId="9" fillId="5" borderId="12" xfId="0" applyNumberFormat="1" applyFont="1" applyFill="1" applyBorder="1" applyAlignment="1">
      <alignment vertical="center" wrapText="1"/>
    </xf>
    <xf numFmtId="6" fontId="5" fillId="4" borderId="1" xfId="0" applyNumberFormat="1" applyFont="1" applyFill="1" applyBorder="1" applyAlignment="1">
      <alignment horizontal="right" vertical="center" wrapText="1"/>
    </xf>
    <xf numFmtId="42" fontId="6" fillId="2" borderId="1" xfId="0" applyNumberFormat="1" applyFont="1" applyFill="1" applyBorder="1" applyAlignment="1">
      <alignment horizontal="right" vertical="center" wrapText="1"/>
    </xf>
    <xf numFmtId="42" fontId="14" fillId="2" borderId="1" xfId="0" applyNumberFormat="1" applyFont="1" applyFill="1" applyBorder="1" applyAlignment="1">
      <alignment horizontal="right" vertical="center" wrapText="1"/>
    </xf>
    <xf numFmtId="42" fontId="14" fillId="2" borderId="5" xfId="0" applyNumberFormat="1" applyFont="1" applyFill="1" applyBorder="1" applyAlignment="1">
      <alignment horizontal="right" vertical="center" wrapText="1"/>
    </xf>
    <xf numFmtId="185" fontId="15" fillId="2" borderId="5" xfId="0" applyNumberFormat="1" applyFont="1" applyFill="1" applyBorder="1" applyAlignment="1">
      <alignment vertical="center" wrapText="1"/>
    </xf>
    <xf numFmtId="185" fontId="15" fillId="2" borderId="14" xfId="0" applyNumberFormat="1" applyFont="1" applyFill="1" applyBorder="1" applyAlignment="1">
      <alignment vertical="center" wrapText="1"/>
    </xf>
    <xf numFmtId="185" fontId="15" fillId="2" borderId="1" xfId="0" applyNumberFormat="1" applyFont="1" applyFill="1" applyBorder="1" applyAlignment="1">
      <alignment vertical="center" wrapText="1"/>
    </xf>
    <xf numFmtId="6" fontId="9" fillId="2" borderId="18" xfId="0" applyNumberFormat="1" applyFont="1" applyFill="1" applyBorder="1" applyAlignment="1">
      <alignment vertical="center" wrapText="1"/>
    </xf>
    <xf numFmtId="42" fontId="5" fillId="4" borderId="1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42" fontId="5" fillId="2" borderId="19" xfId="0" applyNumberFormat="1" applyFont="1" applyFill="1" applyBorder="1" applyAlignment="1">
      <alignment horizontal="right" vertical="center" wrapText="1"/>
    </xf>
    <xf numFmtId="185" fontId="17" fillId="2" borderId="3" xfId="0" applyNumberFormat="1" applyFont="1" applyFill="1" applyBorder="1" applyAlignment="1">
      <alignment vertical="center" wrapText="1"/>
    </xf>
    <xf numFmtId="185" fontId="17" fillId="2" borderId="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85" fontId="15" fillId="2" borderId="12" xfId="0" applyNumberFormat="1" applyFont="1" applyFill="1" applyBorder="1" applyAlignment="1">
      <alignment vertical="center" wrapText="1"/>
    </xf>
    <xf numFmtId="178" fontId="3" fillId="3" borderId="5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185" fontId="16" fillId="2" borderId="5" xfId="0" applyNumberFormat="1" applyFont="1" applyFill="1" applyBorder="1" applyAlignment="1">
      <alignment vertical="center" wrapText="1"/>
    </xf>
    <xf numFmtId="185" fontId="16" fillId="2" borderId="14" xfId="0" applyNumberFormat="1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2" fontId="14" fillId="2" borderId="6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85" fontId="15" fillId="2" borderId="6" xfId="0" applyNumberFormat="1" applyFont="1" applyFill="1" applyBorder="1" applyAlignment="1">
      <alignment vertical="center" wrapText="1"/>
    </xf>
    <xf numFmtId="185" fontId="15" fillId="2" borderId="17" xfId="0" applyNumberFormat="1" applyFont="1" applyFill="1" applyBorder="1" applyAlignment="1">
      <alignment vertical="center" wrapText="1"/>
    </xf>
    <xf numFmtId="185" fontId="18" fillId="2" borderId="12" xfId="0" applyNumberFormat="1" applyFont="1" applyFill="1" applyBorder="1" applyAlignment="1">
      <alignment vertical="center" wrapText="1"/>
    </xf>
    <xf numFmtId="6" fontId="14" fillId="2" borderId="1" xfId="0" applyNumberFormat="1" applyFont="1" applyFill="1" applyBorder="1" applyAlignment="1">
      <alignment horizontal="right" vertical="center" wrapText="1"/>
    </xf>
    <xf numFmtId="6" fontId="6" fillId="2" borderId="5" xfId="0" applyNumberFormat="1" applyFont="1" applyFill="1" applyBorder="1" applyAlignment="1">
      <alignment horizontal="right" vertical="center" wrapText="1"/>
    </xf>
    <xf numFmtId="185" fontId="9" fillId="2" borderId="1" xfId="0" applyNumberFormat="1" applyFont="1" applyFill="1" applyBorder="1" applyAlignment="1">
      <alignment vertical="center" wrapText="1"/>
    </xf>
    <xf numFmtId="185" fontId="9" fillId="2" borderId="12" xfId="0" applyNumberFormat="1" applyFont="1" applyFill="1" applyBorder="1" applyAlignment="1">
      <alignment vertical="center" wrapText="1"/>
    </xf>
    <xf numFmtId="42" fontId="6" fillId="2" borderId="6" xfId="0" applyNumberFormat="1" applyFont="1" applyFill="1" applyBorder="1" applyAlignment="1">
      <alignment horizontal="right" vertical="center" wrapText="1"/>
    </xf>
    <xf numFmtId="185" fontId="9" fillId="2" borderId="6" xfId="0" applyNumberFormat="1" applyFont="1" applyFill="1" applyBorder="1" applyAlignment="1">
      <alignment vertical="center" wrapText="1"/>
    </xf>
    <xf numFmtId="185" fontId="9" fillId="2" borderId="1" xfId="0" applyNumberFormat="1" applyFont="1" applyFill="1" applyBorder="1" applyAlignment="1">
      <alignment vertical="center" wrapText="1"/>
    </xf>
    <xf numFmtId="185" fontId="9" fillId="2" borderId="12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85" fontId="9" fillId="2" borderId="9" xfId="0" applyNumberFormat="1" applyFont="1" applyFill="1" applyBorder="1" applyAlignment="1">
      <alignment vertical="center" wrapText="1"/>
    </xf>
    <xf numFmtId="185" fontId="9" fillId="2" borderId="20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2" fontId="5" fillId="4" borderId="5" xfId="0" applyNumberFormat="1" applyFont="1" applyFill="1" applyBorder="1" applyAlignment="1">
      <alignment horizontal="right" vertical="center" wrapText="1"/>
    </xf>
    <xf numFmtId="185" fontId="4" fillId="4" borderId="5" xfId="0" applyNumberFormat="1" applyFont="1" applyFill="1" applyBorder="1" applyAlignment="1">
      <alignment vertical="center" wrapText="1"/>
    </xf>
    <xf numFmtId="185" fontId="4" fillId="4" borderId="14" xfId="0" applyNumberFormat="1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42" fontId="6" fillId="3" borderId="5" xfId="0" applyNumberFormat="1" applyFont="1" applyFill="1" applyBorder="1" applyAlignment="1">
      <alignment horizontal="right" vertical="center" wrapText="1"/>
    </xf>
    <xf numFmtId="185" fontId="9" fillId="2" borderId="17" xfId="0" applyNumberFormat="1" applyFont="1" applyFill="1" applyBorder="1" applyAlignment="1">
      <alignment vertical="center" wrapText="1"/>
    </xf>
    <xf numFmtId="42" fontId="5" fillId="4" borderId="12" xfId="0" applyNumberFormat="1" applyFont="1" applyFill="1" applyBorder="1" applyAlignment="1">
      <alignment horizontal="right" vertical="center" wrapText="1"/>
    </xf>
    <xf numFmtId="177" fontId="2" fillId="4" borderId="2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6" fontId="25" fillId="3" borderId="1" xfId="0" applyNumberFormat="1" applyFont="1" applyFill="1" applyBorder="1" applyAlignment="1">
      <alignment horizontal="right" vertical="center" wrapText="1"/>
    </xf>
    <xf numFmtId="42" fontId="25" fillId="3" borderId="1" xfId="0" applyNumberFormat="1" applyFont="1" applyFill="1" applyBorder="1" applyAlignment="1">
      <alignment horizontal="right" vertical="center" wrapText="1"/>
    </xf>
    <xf numFmtId="42" fontId="25" fillId="2" borderId="1" xfId="0" applyNumberFormat="1" applyFont="1" applyFill="1" applyBorder="1" applyAlignment="1">
      <alignment horizontal="right" vertical="center" wrapText="1"/>
    </xf>
    <xf numFmtId="185" fontId="26" fillId="2" borderId="1" xfId="0" applyNumberFormat="1" applyFont="1" applyFill="1" applyBorder="1" applyAlignment="1">
      <alignment vertical="center" wrapText="1"/>
    </xf>
    <xf numFmtId="5" fontId="25" fillId="3" borderId="1" xfId="0" applyNumberFormat="1" applyFont="1" applyFill="1" applyBorder="1" applyAlignment="1">
      <alignment horizontal="right" vertical="center" wrapText="1"/>
    </xf>
    <xf numFmtId="42" fontId="25" fillId="3" borderId="6" xfId="0" applyNumberFormat="1" applyFont="1" applyFill="1" applyBorder="1" applyAlignment="1">
      <alignment horizontal="right" vertical="center" wrapText="1"/>
    </xf>
    <xf numFmtId="42" fontId="25" fillId="5" borderId="1" xfId="0" applyNumberFormat="1" applyFont="1" applyFill="1" applyBorder="1" applyAlignment="1">
      <alignment horizontal="righ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75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79" fontId="30" fillId="2" borderId="1" xfId="0" applyNumberFormat="1" applyFont="1" applyFill="1" applyBorder="1" applyAlignment="1">
      <alignment horizontal="center" vertical="center" wrapText="1"/>
    </xf>
    <xf numFmtId="179" fontId="30" fillId="2" borderId="5" xfId="0" applyNumberFormat="1" applyFont="1" applyFill="1" applyBorder="1" applyAlignment="1">
      <alignment horizontal="center" vertical="center" wrapText="1"/>
    </xf>
    <xf numFmtId="179" fontId="30" fillId="0" borderId="1" xfId="0" applyNumberFormat="1" applyFont="1" applyBorder="1" applyAlignment="1">
      <alignment horizontal="center" vertical="center" wrapText="1"/>
    </xf>
    <xf numFmtId="175" fontId="30" fillId="0" borderId="5" xfId="0" applyNumberFormat="1" applyFont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175" fontId="30" fillId="2" borderId="5" xfId="0" applyNumberFormat="1" applyFont="1" applyFill="1" applyBorder="1" applyAlignment="1">
      <alignment horizontal="center" vertical="center" wrapText="1"/>
    </xf>
    <xf numFmtId="175" fontId="30" fillId="2" borderId="6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175" fontId="30" fillId="2" borderId="9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5" fontId="30" fillId="0" borderId="1" xfId="0" applyNumberFormat="1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175" fontId="30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79" fontId="30" fillId="0" borderId="5" xfId="0" applyNumberFormat="1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79" fontId="30" fillId="2" borderId="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2" fontId="24" fillId="2" borderId="1" xfId="0" applyNumberFormat="1" applyFont="1" applyFill="1" applyBorder="1" applyAlignment="1">
      <alignment horizontal="right" vertical="center" wrapText="1"/>
    </xf>
    <xf numFmtId="6" fontId="25" fillId="2" borderId="1" xfId="0" applyNumberFormat="1" applyFont="1" applyFill="1" applyBorder="1" applyAlignment="1">
      <alignment horizontal="right" vertical="center" wrapText="1"/>
    </xf>
    <xf numFmtId="42" fontId="25" fillId="2" borderId="5" xfId="0" applyNumberFormat="1" applyFont="1" applyFill="1" applyBorder="1" applyAlignment="1">
      <alignment horizontal="right" vertical="center" wrapText="1"/>
    </xf>
    <xf numFmtId="42" fontId="25" fillId="2" borderId="6" xfId="0" applyNumberFormat="1" applyFont="1" applyFill="1" applyBorder="1" applyAlignment="1">
      <alignment horizontal="right" vertical="center" wrapText="1"/>
    </xf>
    <xf numFmtId="42" fontId="25" fillId="2" borderId="1" xfId="0" applyNumberFormat="1" applyFont="1" applyFill="1" applyBorder="1" applyAlignment="1">
      <alignment horizontal="right" vertical="center" wrapText="1"/>
    </xf>
    <xf numFmtId="185" fontId="28" fillId="2" borderId="1" xfId="0" applyNumberFormat="1" applyFont="1" applyFill="1" applyBorder="1" applyAlignment="1">
      <alignment vertical="center" wrapText="1"/>
    </xf>
    <xf numFmtId="42" fontId="27" fillId="2" borderId="1" xfId="0" applyNumberFormat="1" applyFont="1" applyFill="1" applyBorder="1" applyAlignment="1">
      <alignment horizontal="right" vertical="center" wrapText="1"/>
    </xf>
    <xf numFmtId="42" fontId="27" fillId="2" borderId="1" xfId="0" applyNumberFormat="1" applyFont="1" applyFill="1" applyBorder="1" applyAlignment="1">
      <alignment horizontal="right" vertical="center" wrapText="1"/>
    </xf>
    <xf numFmtId="185" fontId="28" fillId="2" borderId="1" xfId="0" applyNumberFormat="1" applyFont="1" applyFill="1" applyBorder="1" applyAlignment="1">
      <alignment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5" fontId="24" fillId="8" borderId="1" xfId="0" applyNumberFormat="1" applyFont="1" applyFill="1" applyBorder="1" applyAlignment="1">
      <alignment horizontal="right" vertical="center" wrapText="1"/>
    </xf>
    <xf numFmtId="6" fontId="24" fillId="8" borderId="1" xfId="0" applyNumberFormat="1" applyFont="1" applyFill="1" applyBorder="1" applyAlignment="1">
      <alignment horizontal="right" vertical="center" wrapText="1"/>
    </xf>
    <xf numFmtId="42" fontId="24" fillId="8" borderId="1" xfId="0" applyNumberFormat="1" applyFont="1" applyFill="1" applyBorder="1" applyAlignment="1">
      <alignment horizontal="right" vertical="center" wrapText="1"/>
    </xf>
    <xf numFmtId="0" fontId="29" fillId="8" borderId="1" xfId="0" applyFont="1" applyFill="1" applyBorder="1" applyAlignment="1">
      <alignment vertical="center" wrapText="1"/>
    </xf>
    <xf numFmtId="178" fontId="30" fillId="8" borderId="6" xfId="0" applyNumberFormat="1" applyFont="1" applyFill="1" applyBorder="1" applyAlignment="1">
      <alignment vertical="center" wrapText="1"/>
    </xf>
    <xf numFmtId="177" fontId="20" fillId="8" borderId="6" xfId="0" applyNumberFormat="1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178" fontId="30" fillId="8" borderId="1" xfId="0" applyNumberFormat="1" applyFont="1" applyFill="1" applyBorder="1" applyAlignment="1">
      <alignment vertical="center" wrapText="1"/>
    </xf>
    <xf numFmtId="42" fontId="24" fillId="8" borderId="1" xfId="0" applyNumberFormat="1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185" fontId="23" fillId="0" borderId="5" xfId="0" applyNumberFormat="1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2" fontId="31" fillId="0" borderId="0" xfId="0" applyNumberFormat="1" applyFont="1" applyBorder="1" applyAlignment="1">
      <alignment vertical="center" wrapText="1"/>
    </xf>
    <xf numFmtId="42" fontId="31" fillId="0" borderId="0" xfId="0" applyNumberFormat="1" applyFont="1" applyAlignment="1">
      <alignment vertical="center" wrapText="1"/>
    </xf>
    <xf numFmtId="42" fontId="32" fillId="0" borderId="0" xfId="0" applyNumberFormat="1" applyFont="1" applyAlignment="1">
      <alignment vertical="center" wrapText="1"/>
    </xf>
    <xf numFmtId="6" fontId="25" fillId="5" borderId="1" xfId="0" applyNumberFormat="1" applyFont="1" applyFill="1" applyBorder="1" applyAlignment="1">
      <alignment horizontal="right" vertical="center" wrapText="1"/>
    </xf>
    <xf numFmtId="49" fontId="29" fillId="2" borderId="6" xfId="0" applyNumberFormat="1" applyFont="1" applyFill="1" applyBorder="1" applyAlignment="1">
      <alignment horizontal="center" vertical="center" wrapText="1"/>
    </xf>
    <xf numFmtId="49" fontId="29" fillId="3" borderId="6" xfId="0" applyNumberFormat="1" applyFont="1" applyFill="1" applyBorder="1" applyAlignment="1">
      <alignment horizontal="center" vertical="center" wrapText="1"/>
    </xf>
    <xf numFmtId="179" fontId="30" fillId="3" borderId="1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2" fontId="25" fillId="3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175" fontId="30" fillId="3" borderId="1" xfId="0" applyNumberFormat="1" applyFont="1" applyFill="1" applyBorder="1" applyAlignment="1">
      <alignment horizontal="center" vertical="center" wrapText="1"/>
    </xf>
    <xf numFmtId="185" fontId="34" fillId="2" borderId="1" xfId="0" applyNumberFormat="1" applyFont="1" applyFill="1" applyBorder="1" applyAlignment="1">
      <alignment vertical="center" wrapText="1"/>
    </xf>
    <xf numFmtId="185" fontId="34" fillId="2" borderId="1" xfId="0" applyNumberFormat="1" applyFont="1" applyFill="1" applyBorder="1" applyAlignment="1">
      <alignment vertical="center" wrapText="1"/>
    </xf>
    <xf numFmtId="6" fontId="35" fillId="3" borderId="1" xfId="0" applyNumberFormat="1" applyFont="1" applyFill="1" applyBorder="1" applyAlignment="1">
      <alignment horizontal="right" vertical="center" wrapText="1"/>
    </xf>
    <xf numFmtId="42" fontId="35" fillId="3" borderId="6" xfId="0" applyNumberFormat="1" applyFont="1" applyFill="1" applyBorder="1" applyAlignment="1">
      <alignment horizontal="right" vertical="center" wrapText="1"/>
    </xf>
    <xf numFmtId="42" fontId="35" fillId="3" borderId="1" xfId="0" applyNumberFormat="1" applyFont="1" applyFill="1" applyBorder="1" applyAlignment="1">
      <alignment horizontal="right" vertical="center" wrapText="1"/>
    </xf>
    <xf numFmtId="5" fontId="36" fillId="8" borderId="1" xfId="0" applyNumberFormat="1" applyFont="1" applyFill="1" applyBorder="1" applyAlignment="1">
      <alignment horizontal="right" vertical="center" wrapText="1"/>
    </xf>
    <xf numFmtId="49" fontId="35" fillId="3" borderId="1" xfId="0" applyNumberFormat="1" applyFont="1" applyFill="1" applyBorder="1" applyAlignment="1">
      <alignment horizontal="right" vertical="center" wrapText="1"/>
    </xf>
    <xf numFmtId="42" fontId="35" fillId="2" borderId="6" xfId="0" applyNumberFormat="1" applyFont="1" applyFill="1" applyBorder="1" applyAlignment="1">
      <alignment horizontal="right" vertical="center" wrapText="1"/>
    </xf>
    <xf numFmtId="185" fontId="34" fillId="3" borderId="1" xfId="0" applyNumberFormat="1" applyFont="1" applyFill="1" applyBorder="1" applyAlignment="1">
      <alignment vertical="center" wrapText="1"/>
    </xf>
    <xf numFmtId="185" fontId="35" fillId="2" borderId="6" xfId="0" applyNumberFormat="1" applyFont="1" applyFill="1" applyBorder="1" applyAlignment="1">
      <alignment horizontal="right" vertical="center" wrapText="1"/>
    </xf>
    <xf numFmtId="5" fontId="25" fillId="3" borderId="6" xfId="0" applyNumberFormat="1" applyFont="1" applyFill="1" applyBorder="1" applyAlignment="1">
      <alignment horizontal="right" vertical="center" wrapText="1"/>
    </xf>
    <xf numFmtId="185" fontId="25" fillId="3" borderId="1" xfId="0" applyNumberFormat="1" applyFont="1" applyFill="1" applyBorder="1" applyAlignment="1">
      <alignment horizontal="right" vertical="center" wrapText="1"/>
    </xf>
    <xf numFmtId="42" fontId="37" fillId="8" borderId="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177" fontId="20" fillId="8" borderId="9" xfId="0" applyNumberFormat="1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42" fontId="23" fillId="0" borderId="5" xfId="0" applyNumberFormat="1" applyFont="1" applyBorder="1" applyAlignment="1">
      <alignment horizontal="center" vertical="center" wrapText="1"/>
    </xf>
    <xf numFmtId="185" fontId="23" fillId="2" borderId="5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79" fontId="30" fillId="3" borderId="6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5" fontId="35" fillId="3" borderId="1" xfId="0" applyNumberFormat="1" applyFont="1" applyFill="1" applyBorder="1" applyAlignment="1">
      <alignment horizontal="right" vertical="center" wrapText="1"/>
    </xf>
    <xf numFmtId="5" fontId="25" fillId="3" borderId="1" xfId="0" applyNumberFormat="1" applyFont="1" applyFill="1" applyBorder="1" applyAlignment="1">
      <alignment horizontal="right" vertical="center" wrapText="1"/>
    </xf>
    <xf numFmtId="5" fontId="25" fillId="2" borderId="1" xfId="0" applyNumberFormat="1" applyFont="1" applyFill="1" applyBorder="1" applyAlignment="1">
      <alignment horizontal="right" vertical="center" wrapText="1"/>
    </xf>
    <xf numFmtId="185" fontId="34" fillId="2" borderId="1" xfId="0" applyNumberFormat="1" applyFont="1" applyFill="1" applyBorder="1" applyAlignment="1">
      <alignment vertical="center" wrapText="1"/>
    </xf>
    <xf numFmtId="185" fontId="26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185" fontId="26" fillId="2" borderId="5" xfId="0" applyNumberFormat="1" applyFont="1" applyFill="1" applyBorder="1" applyAlignment="1">
      <alignment vertical="center" wrapText="1"/>
    </xf>
    <xf numFmtId="185" fontId="34" fillId="2" borderId="5" xfId="0" applyNumberFormat="1" applyFont="1" applyFill="1" applyBorder="1" applyAlignment="1">
      <alignment vertical="center" wrapText="1"/>
    </xf>
    <xf numFmtId="42" fontId="35" fillId="2" borderId="1" xfId="0" applyNumberFormat="1" applyFont="1" applyFill="1" applyBorder="1" applyAlignment="1">
      <alignment horizontal="right" vertical="center" wrapText="1"/>
    </xf>
    <xf numFmtId="185" fontId="34" fillId="2" borderId="6" xfId="0" applyNumberFormat="1" applyFont="1" applyFill="1" applyBorder="1" applyAlignment="1">
      <alignment vertical="center" wrapText="1"/>
    </xf>
    <xf numFmtId="185" fontId="25" fillId="3" borderId="1" xfId="0" applyNumberFormat="1" applyFont="1" applyFill="1" applyBorder="1" applyAlignment="1">
      <alignment horizontal="right" vertical="center" wrapText="1"/>
    </xf>
    <xf numFmtId="6" fontId="27" fillId="2" borderId="1" xfId="0" applyNumberFormat="1" applyFont="1" applyFill="1" applyBorder="1" applyAlignment="1">
      <alignment horizontal="right" vertical="center" wrapText="1"/>
    </xf>
    <xf numFmtId="185" fontId="28" fillId="2" borderId="5" xfId="0" applyNumberFormat="1" applyFont="1" applyFill="1" applyBorder="1" applyAlignment="1">
      <alignment vertical="center" wrapText="1"/>
    </xf>
    <xf numFmtId="185" fontId="33" fillId="2" borderId="1" xfId="0" applyNumberFormat="1" applyFont="1" applyFill="1" applyBorder="1" applyAlignment="1">
      <alignment vertical="center" wrapText="1"/>
    </xf>
    <xf numFmtId="185" fontId="33" fillId="2" borderId="5" xfId="0" applyNumberFormat="1" applyFont="1" applyFill="1" applyBorder="1" applyAlignment="1">
      <alignment vertical="center" wrapText="1"/>
    </xf>
    <xf numFmtId="185" fontId="26" fillId="2" borderId="5" xfId="0" applyNumberFormat="1" applyFont="1" applyFill="1" applyBorder="1" applyAlignment="1">
      <alignment vertical="center" wrapText="1"/>
    </xf>
    <xf numFmtId="5" fontId="25" fillId="2" borderId="1" xfId="0" applyNumberFormat="1" applyFont="1" applyFill="1" applyBorder="1" applyAlignment="1">
      <alignment horizontal="right" vertical="center" wrapText="1"/>
    </xf>
    <xf numFmtId="42" fontId="27" fillId="2" borderId="1" xfId="0" applyNumberFormat="1" applyFont="1" applyFill="1" applyBorder="1" applyAlignment="1">
      <alignment horizontal="right" vertical="center" wrapText="1"/>
    </xf>
    <xf numFmtId="42" fontId="25" fillId="2" borderId="6" xfId="0" applyNumberFormat="1" applyFont="1" applyFill="1" applyBorder="1" applyAlignment="1">
      <alignment horizontal="right" vertical="center" wrapText="1"/>
    </xf>
    <xf numFmtId="5" fontId="35" fillId="2" borderId="6" xfId="0" applyNumberFormat="1" applyFont="1" applyFill="1" applyBorder="1" applyAlignment="1">
      <alignment horizontal="right" vertical="center" wrapText="1"/>
    </xf>
    <xf numFmtId="185" fontId="33" fillId="2" borderId="1" xfId="0" applyNumberFormat="1" applyFont="1" applyFill="1" applyBorder="1" applyAlignment="1">
      <alignment vertical="center" wrapText="1"/>
    </xf>
    <xf numFmtId="42" fontId="27" fillId="2" borderId="5" xfId="0" applyNumberFormat="1" applyFont="1" applyFill="1" applyBorder="1" applyAlignment="1">
      <alignment horizontal="right" vertical="center" wrapText="1"/>
    </xf>
    <xf numFmtId="185" fontId="28" fillId="2" borderId="5" xfId="0" applyNumberFormat="1" applyFont="1" applyFill="1" applyBorder="1" applyAlignment="1">
      <alignment vertical="center" wrapText="1"/>
    </xf>
    <xf numFmtId="185" fontId="28" fillId="2" borderId="1" xfId="0" applyNumberFormat="1" applyFont="1" applyFill="1" applyBorder="1" applyAlignment="1">
      <alignment vertical="center" wrapText="1"/>
    </xf>
    <xf numFmtId="5" fontId="35" fillId="2" borderId="6" xfId="0" applyNumberFormat="1" applyFont="1" applyFill="1" applyBorder="1" applyAlignment="1">
      <alignment horizontal="right" vertical="center" wrapText="1"/>
    </xf>
    <xf numFmtId="185" fontId="34" fillId="2" borderId="6" xfId="0" applyNumberFormat="1" applyFont="1" applyFill="1" applyBorder="1" applyAlignment="1">
      <alignment vertical="center" wrapText="1"/>
    </xf>
    <xf numFmtId="185" fontId="25" fillId="2" borderId="1" xfId="0" applyNumberFormat="1" applyFont="1" applyFill="1" applyBorder="1" applyAlignment="1">
      <alignment horizontal="right" vertical="center" wrapText="1"/>
    </xf>
    <xf numFmtId="42" fontId="25" fillId="2" borderId="1" xfId="0" applyNumberFormat="1" applyFont="1" applyFill="1" applyBorder="1" applyAlignment="1">
      <alignment horizontal="right" vertical="center" wrapText="1"/>
    </xf>
    <xf numFmtId="42" fontId="25" fillId="2" borderId="6" xfId="0" applyNumberFormat="1" applyFont="1" applyFill="1" applyBorder="1" applyAlignment="1">
      <alignment horizontal="center" vertical="center" wrapText="1"/>
    </xf>
    <xf numFmtId="185" fontId="34" fillId="2" borderId="6" xfId="0" applyNumberFormat="1" applyFont="1" applyFill="1" applyBorder="1" applyAlignment="1">
      <alignment horizontal="right" vertical="center" wrapText="1"/>
    </xf>
    <xf numFmtId="6" fontId="0" fillId="0" borderId="0" xfId="0" applyNumberFormat="1" applyFont="1" applyAlignment="1">
      <alignment horizontal="center" vertical="center" wrapText="1"/>
    </xf>
    <xf numFmtId="5" fontId="24" fillId="2" borderId="1" xfId="0" applyNumberFormat="1" applyFont="1" applyFill="1" applyBorder="1" applyAlignment="1">
      <alignment horizontal="right" vertical="center" wrapText="1"/>
    </xf>
    <xf numFmtId="185" fontId="25" fillId="3" borderId="1" xfId="0" applyNumberFormat="1" applyFont="1" applyFill="1" applyBorder="1" applyAlignment="1">
      <alignment horizontal="right" vertical="center" wrapText="1"/>
    </xf>
    <xf numFmtId="5" fontId="24" fillId="8" borderId="6" xfId="0" applyNumberFormat="1" applyFont="1" applyFill="1" applyBorder="1" applyAlignment="1">
      <alignment horizontal="right" vertical="center" wrapText="1"/>
    </xf>
    <xf numFmtId="185" fontId="25" fillId="3" borderId="6" xfId="0" applyNumberFormat="1" applyFont="1" applyFill="1" applyBorder="1" applyAlignment="1">
      <alignment horizontal="right" vertical="center" wrapText="1"/>
    </xf>
    <xf numFmtId="185" fontId="24" fillId="8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2" fontId="23" fillId="0" borderId="1" xfId="0" applyNumberFormat="1" applyFont="1" applyBorder="1" applyAlignment="1">
      <alignment horizontal="center" vertical="center" wrapText="1"/>
    </xf>
    <xf numFmtId="185" fontId="23" fillId="0" borderId="1" xfId="0" applyNumberFormat="1" applyFont="1" applyFill="1" applyBorder="1" applyAlignment="1">
      <alignment horizontal="center" vertical="center" wrapText="1"/>
    </xf>
    <xf numFmtId="185" fontId="23" fillId="2" borderId="1" xfId="0" applyNumberFormat="1" applyFont="1" applyFill="1" applyBorder="1" applyAlignment="1">
      <alignment horizontal="center" vertical="center" wrapText="1"/>
    </xf>
    <xf numFmtId="178" fontId="30" fillId="3" borderId="9" xfId="0" applyNumberFormat="1" applyFont="1" applyFill="1" applyBorder="1" applyAlignment="1">
      <alignment vertical="center" wrapText="1"/>
    </xf>
    <xf numFmtId="178" fontId="30" fillId="3" borderId="6" xfId="0" applyNumberFormat="1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5" fontId="27" fillId="2" borderId="1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2" fillId="4" borderId="24" xfId="0" applyNumberFormat="1" applyFont="1" applyFill="1" applyBorder="1" applyAlignment="1">
      <alignment horizontal="center" vertical="center" wrapText="1"/>
    </xf>
    <xf numFmtId="177" fontId="2" fillId="4" borderId="10" xfId="0" applyNumberFormat="1" applyFont="1" applyFill="1" applyBorder="1" applyAlignment="1">
      <alignment horizontal="center" vertical="center" wrapText="1"/>
    </xf>
    <xf numFmtId="177" fontId="2" fillId="4" borderId="2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7" fontId="2" fillId="4" borderId="2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2" fillId="4" borderId="27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179" fontId="3" fillId="2" borderId="5" xfId="0" applyNumberFormat="1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8" fontId="3" fillId="3" borderId="5" xfId="0" applyNumberFormat="1" applyFont="1" applyFill="1" applyBorder="1" applyAlignment="1">
      <alignment horizontal="center" vertical="center" wrapText="1"/>
    </xf>
    <xf numFmtId="178" fontId="3" fillId="3" borderId="9" xfId="0" applyNumberFormat="1" applyFont="1" applyFill="1" applyBorder="1" applyAlignment="1">
      <alignment horizontal="center" vertical="center" wrapText="1"/>
    </xf>
    <xf numFmtId="178" fontId="3" fillId="3" borderId="30" xfId="0" applyNumberFormat="1" applyFont="1" applyFill="1" applyBorder="1" applyAlignment="1">
      <alignment horizontal="center" vertical="center" wrapText="1"/>
    </xf>
    <xf numFmtId="178" fontId="3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2" fontId="2" fillId="4" borderId="23" xfId="0" applyNumberFormat="1" applyFont="1" applyFill="1" applyBorder="1" applyAlignment="1">
      <alignment horizontal="center" vertical="center" wrapText="1"/>
    </xf>
    <xf numFmtId="174" fontId="3" fillId="3" borderId="1" xfId="0" applyNumberFormat="1" applyFont="1" applyFill="1" applyBorder="1" applyAlignment="1">
      <alignment horizontal="center" vertical="center" wrapText="1"/>
    </xf>
    <xf numFmtId="172" fontId="2" fillId="4" borderId="27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77" fontId="2" fillId="4" borderId="23" xfId="0" applyNumberFormat="1" applyFont="1" applyFill="1" applyBorder="1" applyAlignment="1">
      <alignment horizontal="center" vertical="center" wrapText="1"/>
    </xf>
    <xf numFmtId="177" fontId="2" fillId="4" borderId="5" xfId="0" applyNumberFormat="1" applyFont="1" applyFill="1" applyBorder="1" applyAlignment="1">
      <alignment horizontal="center" vertical="center" wrapText="1"/>
    </xf>
    <xf numFmtId="177" fontId="2" fillId="4" borderId="6" xfId="0" applyNumberFormat="1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177" fontId="2" fillId="4" borderId="9" xfId="0" applyNumberFormat="1" applyFont="1" applyFill="1" applyBorder="1" applyAlignment="1">
      <alignment horizontal="center" vertical="center" wrapText="1"/>
    </xf>
    <xf numFmtId="178" fontId="3" fillId="5" borderId="5" xfId="0" applyNumberFormat="1" applyFont="1" applyFill="1" applyBorder="1" applyAlignment="1">
      <alignment horizontal="center" vertical="center" wrapText="1"/>
    </xf>
    <xf numFmtId="178" fontId="3" fillId="5" borderId="9" xfId="0" applyNumberFormat="1" applyFont="1" applyFill="1" applyBorder="1" applyAlignment="1">
      <alignment horizontal="center" vertical="center" wrapText="1"/>
    </xf>
    <xf numFmtId="178" fontId="3" fillId="5" borderId="6" xfId="0" applyNumberFormat="1" applyFont="1" applyFill="1" applyBorder="1" applyAlignment="1">
      <alignment horizontal="center" vertical="center" wrapText="1"/>
    </xf>
    <xf numFmtId="177" fontId="20" fillId="8" borderId="5" xfId="0" applyNumberFormat="1" applyFont="1" applyFill="1" applyBorder="1" applyAlignment="1">
      <alignment horizontal="center" vertical="center" wrapText="1"/>
    </xf>
    <xf numFmtId="177" fontId="20" fillId="8" borderId="9" xfId="0" applyNumberFormat="1" applyFont="1" applyFill="1" applyBorder="1" applyAlignment="1">
      <alignment horizontal="center" vertical="center" wrapText="1"/>
    </xf>
    <xf numFmtId="177" fontId="20" fillId="8" borderId="6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9" fontId="29" fillId="2" borderId="9" xfId="0" applyNumberFormat="1" applyFont="1" applyFill="1" applyBorder="1" applyAlignment="1">
      <alignment horizontal="center" vertical="center" wrapText="1"/>
    </xf>
    <xf numFmtId="49" fontId="29" fillId="2" borderId="6" xfId="0" applyNumberFormat="1" applyFont="1" applyFill="1" applyBorder="1" applyAlignment="1">
      <alignment horizontal="center" vertical="center" wrapText="1"/>
    </xf>
    <xf numFmtId="178" fontId="30" fillId="3" borderId="5" xfId="0" applyNumberFormat="1" applyFont="1" applyFill="1" applyBorder="1" applyAlignment="1">
      <alignment horizontal="center" vertical="center" wrapText="1"/>
    </xf>
    <xf numFmtId="178" fontId="30" fillId="3" borderId="6" xfId="0" applyNumberFormat="1" applyFont="1" applyFill="1" applyBorder="1" applyAlignment="1">
      <alignment horizontal="center" vertical="center" wrapText="1"/>
    </xf>
    <xf numFmtId="178" fontId="30" fillId="3" borderId="9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79" fontId="30" fillId="2" borderId="5" xfId="0" applyNumberFormat="1" applyFont="1" applyFill="1" applyBorder="1" applyAlignment="1">
      <alignment horizontal="center" vertical="center" wrapText="1"/>
    </xf>
    <xf numFmtId="179" fontId="30" fillId="2" borderId="9" xfId="0" applyNumberFormat="1" applyFont="1" applyFill="1" applyBorder="1" applyAlignment="1">
      <alignment horizontal="center" vertical="center" wrapText="1"/>
    </xf>
    <xf numFmtId="179" fontId="30" fillId="2" borderId="6" xfId="0" applyNumberFormat="1" applyFont="1" applyFill="1" applyBorder="1" applyAlignment="1">
      <alignment horizontal="center" vertical="center" wrapText="1"/>
    </xf>
    <xf numFmtId="179" fontId="30" fillId="2" borderId="1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79" fontId="30" fillId="0" borderId="5" xfId="0" applyNumberFormat="1" applyFont="1" applyBorder="1" applyAlignment="1">
      <alignment horizontal="center" vertical="center" wrapText="1"/>
    </xf>
    <xf numFmtId="179" fontId="30" fillId="0" borderId="9" xfId="0" applyNumberFormat="1" applyFont="1" applyBorder="1" applyAlignment="1">
      <alignment horizontal="center" vertical="center" wrapText="1"/>
    </xf>
    <xf numFmtId="178" fontId="30" fillId="3" borderId="1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72" fontId="20" fillId="8" borderId="5" xfId="0" applyNumberFormat="1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174" fontId="30" fillId="3" borderId="11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172" fontId="20" fillId="8" borderId="6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174" fontId="30" fillId="3" borderId="1" xfId="0" applyNumberFormat="1" applyFont="1" applyFill="1" applyBorder="1" applyAlignment="1">
      <alignment horizontal="center" vertical="center" wrapText="1"/>
    </xf>
    <xf numFmtId="177" fontId="20" fillId="8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178" fontId="30" fillId="5" borderId="5" xfId="0" applyNumberFormat="1" applyFont="1" applyFill="1" applyBorder="1" applyAlignment="1">
      <alignment horizontal="center" vertical="center" wrapText="1"/>
    </xf>
    <xf numFmtId="185" fontId="34" fillId="2" borderId="5" xfId="0" applyNumberFormat="1" applyFont="1" applyFill="1" applyBorder="1" applyAlignment="1">
      <alignment horizontal="right" vertical="center" wrapText="1"/>
    </xf>
    <xf numFmtId="185" fontId="34" fillId="2" borderId="6" xfId="0" applyNumberFormat="1" applyFont="1" applyFill="1" applyBorder="1" applyAlignment="1">
      <alignment horizontal="right" vertical="center" wrapText="1"/>
    </xf>
    <xf numFmtId="42" fontId="25" fillId="2" borderId="5" xfId="0" applyNumberFormat="1" applyFont="1" applyFill="1" applyBorder="1" applyAlignment="1">
      <alignment horizontal="center" vertical="center" wrapText="1"/>
    </xf>
    <xf numFmtId="42" fontId="25" fillId="2" borderId="6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7"/>
  <sheetViews>
    <sheetView zoomScale="85" zoomScaleNormal="85" zoomScaleSheetLayoutView="85" workbookViewId="0" topLeftCell="A97">
      <selection activeCell="F100" sqref="F100"/>
    </sheetView>
  </sheetViews>
  <sheetFormatPr defaultColWidth="9.140625" defaultRowHeight="12.75"/>
  <cols>
    <col min="1" max="1" width="5.7109375" style="104" customWidth="1"/>
    <col min="2" max="2" width="8.7109375" style="104" customWidth="1"/>
    <col min="3" max="3" width="9.140625" style="104" customWidth="1"/>
    <col min="4" max="4" width="45.7109375" style="104" customWidth="1"/>
    <col min="5" max="5" width="20.00390625" style="104" customWidth="1"/>
    <col min="6" max="6" width="19.00390625" style="105" customWidth="1"/>
    <col min="7" max="7" width="16.00390625" style="106" customWidth="1"/>
    <col min="8" max="9" width="16.8515625" style="106" customWidth="1"/>
    <col min="10" max="10" width="16.140625" style="106" customWidth="1"/>
    <col min="11" max="12" width="15.421875" style="106" customWidth="1"/>
    <col min="13" max="13" width="16.140625" style="106" customWidth="1"/>
    <col min="14" max="14" width="16.00390625" style="106" customWidth="1"/>
    <col min="15" max="15" width="16.57421875" style="106" customWidth="1"/>
    <col min="16" max="16" width="15.57421875" style="106" customWidth="1"/>
    <col min="17" max="17" width="14.421875" style="106" customWidth="1"/>
    <col min="18" max="18" width="15.57421875" style="106" customWidth="1"/>
    <col min="19" max="16384" width="9.140625" style="106" customWidth="1"/>
  </cols>
  <sheetData>
    <row r="1" s="359" customFormat="1" ht="19.5" customHeight="1">
      <c r="A1" s="358" t="s">
        <v>93</v>
      </c>
    </row>
    <row r="2" spans="1:18" s="37" customFormat="1" ht="40.5" customHeight="1" thickBot="1">
      <c r="A2" s="360" t="s">
        <v>94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s="40" customFormat="1" ht="28.5" customHeight="1" thickBot="1">
      <c r="A3" s="9" t="s">
        <v>0</v>
      </c>
      <c r="B3" s="7" t="s">
        <v>1</v>
      </c>
      <c r="C3" s="8" t="s">
        <v>2</v>
      </c>
      <c r="D3" s="8" t="s">
        <v>3</v>
      </c>
      <c r="E3" s="8" t="s">
        <v>69</v>
      </c>
      <c r="F3" s="21" t="s">
        <v>4</v>
      </c>
      <c r="G3" s="22" t="s">
        <v>57</v>
      </c>
      <c r="H3" s="22" t="s">
        <v>58</v>
      </c>
      <c r="I3" s="22" t="s">
        <v>59</v>
      </c>
      <c r="J3" s="38" t="s">
        <v>60</v>
      </c>
      <c r="K3" s="22" t="s">
        <v>61</v>
      </c>
      <c r="L3" s="22" t="s">
        <v>62</v>
      </c>
      <c r="M3" s="22" t="s">
        <v>63</v>
      </c>
      <c r="N3" s="22" t="s">
        <v>64</v>
      </c>
      <c r="O3" s="22" t="s">
        <v>65</v>
      </c>
      <c r="P3" s="22" t="s">
        <v>66</v>
      </c>
      <c r="Q3" s="22" t="s">
        <v>67</v>
      </c>
      <c r="R3" s="23" t="s">
        <v>68</v>
      </c>
      <c r="S3" s="39"/>
    </row>
    <row r="4" spans="1:19" s="40" customFormat="1" ht="15" customHeight="1">
      <c r="A4" s="362">
        <v>10</v>
      </c>
      <c r="B4" s="32"/>
      <c r="C4" s="32"/>
      <c r="D4" s="41" t="s">
        <v>5</v>
      </c>
      <c r="E4" s="32"/>
      <c r="F4" s="42">
        <v>60000</v>
      </c>
      <c r="G4" s="43">
        <v>5000</v>
      </c>
      <c r="H4" s="43">
        <v>8000</v>
      </c>
      <c r="I4" s="43">
        <v>5000</v>
      </c>
      <c r="J4" s="43">
        <v>5000</v>
      </c>
      <c r="K4" s="43">
        <v>5000</v>
      </c>
      <c r="L4" s="43">
        <v>5000</v>
      </c>
      <c r="M4" s="43">
        <v>5000</v>
      </c>
      <c r="N4" s="43">
        <v>5000</v>
      </c>
      <c r="O4" s="43">
        <v>5000</v>
      </c>
      <c r="P4" s="43">
        <v>5000</v>
      </c>
      <c r="Q4" s="43">
        <v>5000</v>
      </c>
      <c r="R4" s="44">
        <v>2000</v>
      </c>
      <c r="S4" s="39"/>
    </row>
    <row r="5" spans="1:19" s="40" customFormat="1" ht="27.75" customHeight="1">
      <c r="A5" s="336"/>
      <c r="B5" s="363">
        <v>1005</v>
      </c>
      <c r="C5" s="27"/>
      <c r="D5" s="14" t="s">
        <v>6</v>
      </c>
      <c r="E5" s="27"/>
      <c r="F5" s="45">
        <v>60000</v>
      </c>
      <c r="G5" s="46">
        <v>5000</v>
      </c>
      <c r="H5" s="46">
        <v>8000</v>
      </c>
      <c r="I5" s="46">
        <v>5000</v>
      </c>
      <c r="J5" s="46">
        <v>5000</v>
      </c>
      <c r="K5" s="46">
        <v>5000</v>
      </c>
      <c r="L5" s="46">
        <v>5000</v>
      </c>
      <c r="M5" s="46">
        <v>5000</v>
      </c>
      <c r="N5" s="46">
        <v>5000</v>
      </c>
      <c r="O5" s="46">
        <v>5000</v>
      </c>
      <c r="P5" s="46">
        <v>5000</v>
      </c>
      <c r="Q5" s="46">
        <v>5000</v>
      </c>
      <c r="R5" s="47">
        <v>2000</v>
      </c>
      <c r="S5" s="39"/>
    </row>
    <row r="6" spans="1:19" s="40" customFormat="1" ht="57" customHeight="1">
      <c r="A6" s="336"/>
      <c r="B6" s="351"/>
      <c r="C6" s="1">
        <v>2110</v>
      </c>
      <c r="D6" s="5" t="s">
        <v>70</v>
      </c>
      <c r="E6" s="1" t="s">
        <v>112</v>
      </c>
      <c r="F6" s="20">
        <v>60000</v>
      </c>
      <c r="G6" s="125">
        <v>5000</v>
      </c>
      <c r="H6" s="125">
        <v>8000</v>
      </c>
      <c r="I6" s="125">
        <v>5000</v>
      </c>
      <c r="J6" s="125">
        <v>5000</v>
      </c>
      <c r="K6" s="125">
        <v>5000</v>
      </c>
      <c r="L6" s="125">
        <v>5000</v>
      </c>
      <c r="M6" s="125">
        <v>5000</v>
      </c>
      <c r="N6" s="125">
        <v>5000</v>
      </c>
      <c r="O6" s="125">
        <v>5000</v>
      </c>
      <c r="P6" s="125">
        <v>5000</v>
      </c>
      <c r="Q6" s="125">
        <v>5000</v>
      </c>
      <c r="R6" s="126">
        <v>2000</v>
      </c>
      <c r="S6" s="39"/>
    </row>
    <row r="7" spans="1:19" s="40" customFormat="1" ht="17.25" customHeight="1">
      <c r="A7" s="364">
        <v>20</v>
      </c>
      <c r="B7" s="29"/>
      <c r="C7" s="29"/>
      <c r="D7" s="16" t="s">
        <v>7</v>
      </c>
      <c r="E7" s="29"/>
      <c r="F7" s="48">
        <v>257747</v>
      </c>
      <c r="G7" s="43">
        <v>21478</v>
      </c>
      <c r="H7" s="43">
        <v>21478</v>
      </c>
      <c r="I7" s="43">
        <v>21478</v>
      </c>
      <c r="J7" s="43">
        <v>21478</v>
      </c>
      <c r="K7" s="43">
        <v>21478</v>
      </c>
      <c r="L7" s="43">
        <v>21478</v>
      </c>
      <c r="M7" s="43">
        <v>21478</v>
      </c>
      <c r="N7" s="43">
        <v>21478</v>
      </c>
      <c r="O7" s="43">
        <v>21478</v>
      </c>
      <c r="P7" s="43">
        <v>21478</v>
      </c>
      <c r="Q7" s="43">
        <v>21478</v>
      </c>
      <c r="R7" s="44">
        <v>21489</v>
      </c>
      <c r="S7" s="39"/>
    </row>
    <row r="8" spans="1:19" s="40" customFormat="1" ht="15" customHeight="1">
      <c r="A8" s="336"/>
      <c r="B8" s="363">
        <v>2001</v>
      </c>
      <c r="C8" s="27"/>
      <c r="D8" s="14" t="s">
        <v>8</v>
      </c>
      <c r="E8" s="27"/>
      <c r="F8" s="45">
        <v>257747</v>
      </c>
      <c r="G8" s="46">
        <v>21478</v>
      </c>
      <c r="H8" s="46">
        <v>21478</v>
      </c>
      <c r="I8" s="46">
        <v>21478</v>
      </c>
      <c r="J8" s="46">
        <v>21478</v>
      </c>
      <c r="K8" s="46">
        <v>21478</v>
      </c>
      <c r="L8" s="46">
        <v>21478</v>
      </c>
      <c r="M8" s="46">
        <v>21478</v>
      </c>
      <c r="N8" s="46">
        <v>21478</v>
      </c>
      <c r="O8" s="46">
        <v>21478</v>
      </c>
      <c r="P8" s="46">
        <v>21478</v>
      </c>
      <c r="Q8" s="46">
        <v>21478</v>
      </c>
      <c r="R8" s="47">
        <v>21489</v>
      </c>
      <c r="S8" s="39"/>
    </row>
    <row r="9" spans="1:19" s="40" customFormat="1" ht="57" customHeight="1">
      <c r="A9" s="336"/>
      <c r="B9" s="351"/>
      <c r="C9" s="1">
        <v>2460</v>
      </c>
      <c r="D9" s="5" t="s">
        <v>72</v>
      </c>
      <c r="E9" s="1" t="s">
        <v>71</v>
      </c>
      <c r="F9" s="49">
        <v>257747</v>
      </c>
      <c r="G9" s="125">
        <v>21478</v>
      </c>
      <c r="H9" s="125">
        <v>21478</v>
      </c>
      <c r="I9" s="125">
        <v>21478</v>
      </c>
      <c r="J9" s="125">
        <v>21478</v>
      </c>
      <c r="K9" s="125">
        <v>21478</v>
      </c>
      <c r="L9" s="125">
        <v>21478</v>
      </c>
      <c r="M9" s="125">
        <v>21478</v>
      </c>
      <c r="N9" s="125">
        <v>21478</v>
      </c>
      <c r="O9" s="125">
        <v>21478</v>
      </c>
      <c r="P9" s="125">
        <v>21478</v>
      </c>
      <c r="Q9" s="125">
        <v>21478</v>
      </c>
      <c r="R9" s="126">
        <v>21489</v>
      </c>
      <c r="S9" s="39"/>
    </row>
    <row r="10" spans="1:19" s="40" customFormat="1" ht="17.25" customHeight="1">
      <c r="A10" s="333">
        <v>600</v>
      </c>
      <c r="B10" s="29"/>
      <c r="C10" s="29"/>
      <c r="D10" s="16" t="s">
        <v>9</v>
      </c>
      <c r="E10" s="29"/>
      <c r="F10" s="48">
        <v>144357</v>
      </c>
      <c r="G10" s="43">
        <v>128583</v>
      </c>
      <c r="H10" s="43">
        <v>150</v>
      </c>
      <c r="I10" s="43">
        <v>1800</v>
      </c>
      <c r="J10" s="43">
        <v>2355</v>
      </c>
      <c r="K10" s="43">
        <v>2355</v>
      </c>
      <c r="L10" s="43">
        <v>2355</v>
      </c>
      <c r="M10" s="43">
        <v>1600</v>
      </c>
      <c r="N10" s="43">
        <v>1400</v>
      </c>
      <c r="O10" s="43">
        <v>1400</v>
      </c>
      <c r="P10" s="43">
        <v>1400</v>
      </c>
      <c r="Q10" s="43">
        <v>959</v>
      </c>
      <c r="R10" s="44">
        <v>0</v>
      </c>
      <c r="S10" s="39"/>
    </row>
    <row r="11" spans="1:19" s="40" customFormat="1" ht="17.25" customHeight="1">
      <c r="A11" s="365"/>
      <c r="B11" s="354">
        <v>60014</v>
      </c>
      <c r="C11" s="27"/>
      <c r="D11" s="14" t="s">
        <v>10</v>
      </c>
      <c r="E11" s="27"/>
      <c r="F11" s="45">
        <v>144357</v>
      </c>
      <c r="G11" s="50">
        <v>128583</v>
      </c>
      <c r="H11" s="50">
        <v>150</v>
      </c>
      <c r="I11" s="50">
        <v>1800</v>
      </c>
      <c r="J11" s="50">
        <v>2355</v>
      </c>
      <c r="K11" s="50">
        <v>2355</v>
      </c>
      <c r="L11" s="50">
        <v>2355</v>
      </c>
      <c r="M11" s="50">
        <v>1600</v>
      </c>
      <c r="N11" s="50">
        <v>1400</v>
      </c>
      <c r="O11" s="50">
        <v>1400</v>
      </c>
      <c r="P11" s="50">
        <v>1400</v>
      </c>
      <c r="Q11" s="50">
        <v>959</v>
      </c>
      <c r="R11" s="51">
        <v>0</v>
      </c>
      <c r="S11" s="39"/>
    </row>
    <row r="12" spans="1:19" s="40" customFormat="1" ht="26.25" customHeight="1">
      <c r="A12" s="365"/>
      <c r="B12" s="351"/>
      <c r="C12" s="2">
        <v>690</v>
      </c>
      <c r="D12" s="5" t="s">
        <v>11</v>
      </c>
      <c r="E12" s="2" t="s">
        <v>73</v>
      </c>
      <c r="F12" s="20">
        <v>128464</v>
      </c>
      <c r="G12" s="52">
        <v>128464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3">
        <v>0</v>
      </c>
      <c r="S12" s="39"/>
    </row>
    <row r="13" spans="1:19" s="40" customFormat="1" ht="25.5" customHeight="1">
      <c r="A13" s="365"/>
      <c r="B13" s="351"/>
      <c r="C13" s="2">
        <v>970</v>
      </c>
      <c r="D13" s="5" t="s">
        <v>22</v>
      </c>
      <c r="E13" s="2" t="s">
        <v>73</v>
      </c>
      <c r="F13" s="49">
        <v>15893</v>
      </c>
      <c r="G13" s="52">
        <v>119</v>
      </c>
      <c r="H13" s="52">
        <v>150</v>
      </c>
      <c r="I13" s="52">
        <v>1800</v>
      </c>
      <c r="J13" s="52">
        <v>2355</v>
      </c>
      <c r="K13" s="52">
        <v>2355</v>
      </c>
      <c r="L13" s="52">
        <v>2355</v>
      </c>
      <c r="M13" s="52">
        <v>1600</v>
      </c>
      <c r="N13" s="52">
        <v>1400</v>
      </c>
      <c r="O13" s="52">
        <v>1400</v>
      </c>
      <c r="P13" s="52">
        <v>1400</v>
      </c>
      <c r="Q13" s="52">
        <v>959</v>
      </c>
      <c r="R13" s="53">
        <v>0</v>
      </c>
      <c r="S13" s="39"/>
    </row>
    <row r="14" spans="1:19" s="40" customFormat="1" ht="21" customHeight="1">
      <c r="A14" s="333">
        <v>700</v>
      </c>
      <c r="B14" s="29"/>
      <c r="C14" s="29"/>
      <c r="D14" s="16" t="s">
        <v>12</v>
      </c>
      <c r="E14" s="29"/>
      <c r="F14" s="48">
        <v>671944</v>
      </c>
      <c r="G14" s="43">
        <v>34858</v>
      </c>
      <c r="H14" s="43">
        <v>38692</v>
      </c>
      <c r="I14" s="43">
        <v>154310</v>
      </c>
      <c r="J14" s="43">
        <v>49969</v>
      </c>
      <c r="K14" s="43">
        <v>50029</v>
      </c>
      <c r="L14" s="43">
        <v>49907</v>
      </c>
      <c r="M14" s="43">
        <v>49367</v>
      </c>
      <c r="N14" s="43">
        <v>49029</v>
      </c>
      <c r="O14" s="43">
        <v>48729</v>
      </c>
      <c r="P14" s="43">
        <v>49949</v>
      </c>
      <c r="Q14" s="43">
        <v>48429</v>
      </c>
      <c r="R14" s="44">
        <v>48676</v>
      </c>
      <c r="S14" s="39"/>
    </row>
    <row r="15" spans="1:19" s="40" customFormat="1" ht="17.25" customHeight="1">
      <c r="A15" s="334"/>
      <c r="B15" s="371">
        <v>70005</v>
      </c>
      <c r="C15" s="27"/>
      <c r="D15" s="14" t="s">
        <v>13</v>
      </c>
      <c r="E15" s="27"/>
      <c r="F15" s="45">
        <v>671944</v>
      </c>
      <c r="G15" s="50">
        <v>34858</v>
      </c>
      <c r="H15" s="50">
        <v>38692</v>
      </c>
      <c r="I15" s="50">
        <v>154310</v>
      </c>
      <c r="J15" s="50">
        <v>49969</v>
      </c>
      <c r="K15" s="50">
        <v>50029</v>
      </c>
      <c r="L15" s="50">
        <v>49907</v>
      </c>
      <c r="M15" s="50">
        <v>49367</v>
      </c>
      <c r="N15" s="50">
        <v>49029</v>
      </c>
      <c r="O15" s="50">
        <v>48729</v>
      </c>
      <c r="P15" s="50">
        <v>49949</v>
      </c>
      <c r="Q15" s="50">
        <v>48429</v>
      </c>
      <c r="R15" s="51">
        <v>48676</v>
      </c>
      <c r="S15" s="39"/>
    </row>
    <row r="16" spans="1:19" s="40" customFormat="1" ht="30.75" customHeight="1">
      <c r="A16" s="334"/>
      <c r="B16" s="372"/>
      <c r="C16" s="2">
        <v>470</v>
      </c>
      <c r="D16" s="5" t="s">
        <v>74</v>
      </c>
      <c r="E16" s="17" t="s">
        <v>71</v>
      </c>
      <c r="F16" s="49">
        <v>11037</v>
      </c>
      <c r="G16" s="52">
        <v>0</v>
      </c>
      <c r="H16" s="52">
        <v>456</v>
      </c>
      <c r="I16" s="52">
        <v>10581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3">
        <v>0</v>
      </c>
      <c r="S16" s="39"/>
    </row>
    <row r="17" spans="1:19" s="40" customFormat="1" ht="69" customHeight="1">
      <c r="A17" s="334"/>
      <c r="B17" s="372"/>
      <c r="C17" s="4">
        <v>750</v>
      </c>
      <c r="D17" s="5" t="s">
        <v>75</v>
      </c>
      <c r="E17" s="17" t="s">
        <v>71</v>
      </c>
      <c r="F17" s="49">
        <v>23287</v>
      </c>
      <c r="G17" s="52">
        <v>2277</v>
      </c>
      <c r="H17" s="52">
        <v>2200</v>
      </c>
      <c r="I17" s="52">
        <v>1500</v>
      </c>
      <c r="J17" s="52">
        <v>2040</v>
      </c>
      <c r="K17" s="52">
        <v>2800</v>
      </c>
      <c r="L17" s="52">
        <v>2678</v>
      </c>
      <c r="M17" s="52">
        <v>2138</v>
      </c>
      <c r="N17" s="52">
        <v>1800</v>
      </c>
      <c r="O17" s="52">
        <v>1500</v>
      </c>
      <c r="P17" s="52">
        <v>2720</v>
      </c>
      <c r="Q17" s="52">
        <v>1200</v>
      </c>
      <c r="R17" s="53">
        <v>434</v>
      </c>
      <c r="S17" s="39"/>
    </row>
    <row r="18" spans="1:19" s="40" customFormat="1" ht="21.75" customHeight="1">
      <c r="A18" s="334"/>
      <c r="B18" s="372"/>
      <c r="C18" s="4">
        <v>830</v>
      </c>
      <c r="D18" s="5" t="s">
        <v>14</v>
      </c>
      <c r="E18" s="17" t="s">
        <v>71</v>
      </c>
      <c r="F18" s="49">
        <v>199520</v>
      </c>
      <c r="G18" s="52">
        <v>4365</v>
      </c>
      <c r="H18" s="52">
        <v>5020</v>
      </c>
      <c r="I18" s="52">
        <v>19013</v>
      </c>
      <c r="J18" s="52">
        <v>19013</v>
      </c>
      <c r="K18" s="52">
        <v>19013</v>
      </c>
      <c r="L18" s="52">
        <v>19013</v>
      </c>
      <c r="M18" s="52">
        <v>19013</v>
      </c>
      <c r="N18" s="52">
        <v>19013</v>
      </c>
      <c r="O18" s="52">
        <v>19013</v>
      </c>
      <c r="P18" s="52">
        <v>19013</v>
      </c>
      <c r="Q18" s="52">
        <v>19013</v>
      </c>
      <c r="R18" s="53">
        <v>19018</v>
      </c>
      <c r="S18" s="39"/>
    </row>
    <row r="19" spans="1:19" s="40" customFormat="1" ht="21.75" customHeight="1">
      <c r="A19" s="334"/>
      <c r="B19" s="372"/>
      <c r="C19" s="4">
        <v>870</v>
      </c>
      <c r="D19" s="5" t="s">
        <v>114</v>
      </c>
      <c r="E19" s="17" t="s">
        <v>71</v>
      </c>
      <c r="F19" s="49">
        <v>302600</v>
      </c>
      <c r="G19" s="52">
        <v>25216</v>
      </c>
      <c r="H19" s="52">
        <v>25216</v>
      </c>
      <c r="I19" s="52">
        <v>25216</v>
      </c>
      <c r="J19" s="52">
        <v>25216</v>
      </c>
      <c r="K19" s="52">
        <v>25216</v>
      </c>
      <c r="L19" s="52">
        <v>25216</v>
      </c>
      <c r="M19" s="52">
        <v>25216</v>
      </c>
      <c r="N19" s="52">
        <v>25216</v>
      </c>
      <c r="O19" s="52">
        <v>25216</v>
      </c>
      <c r="P19" s="52">
        <v>25216</v>
      </c>
      <c r="Q19" s="52">
        <v>25216</v>
      </c>
      <c r="R19" s="53">
        <v>25224</v>
      </c>
      <c r="S19" s="39"/>
    </row>
    <row r="20" spans="1:19" s="65" customFormat="1" ht="57.75" customHeight="1">
      <c r="A20" s="334"/>
      <c r="B20" s="372"/>
      <c r="C20" s="24">
        <v>2110</v>
      </c>
      <c r="D20" s="10" t="s">
        <v>70</v>
      </c>
      <c r="E20" s="12" t="s">
        <v>112</v>
      </c>
      <c r="F20" s="61">
        <v>37000</v>
      </c>
      <c r="G20" s="62">
        <v>3000</v>
      </c>
      <c r="H20" s="62">
        <v>3000</v>
      </c>
      <c r="I20" s="62">
        <v>3000</v>
      </c>
      <c r="J20" s="62">
        <v>3000</v>
      </c>
      <c r="K20" s="62">
        <v>3000</v>
      </c>
      <c r="L20" s="62">
        <v>3000</v>
      </c>
      <c r="M20" s="62">
        <v>3000</v>
      </c>
      <c r="N20" s="62">
        <v>3000</v>
      </c>
      <c r="O20" s="62">
        <v>3000</v>
      </c>
      <c r="P20" s="62">
        <v>3000</v>
      </c>
      <c r="Q20" s="62">
        <v>3000</v>
      </c>
      <c r="R20" s="63">
        <v>4000</v>
      </c>
      <c r="S20" s="64"/>
    </row>
    <row r="21" spans="1:19" s="40" customFormat="1" ht="55.5" customHeight="1">
      <c r="A21" s="320"/>
      <c r="B21" s="373"/>
      <c r="C21" s="1">
        <v>2360</v>
      </c>
      <c r="D21" s="5" t="s">
        <v>76</v>
      </c>
      <c r="E21" s="1" t="s">
        <v>71</v>
      </c>
      <c r="F21" s="49">
        <v>98500</v>
      </c>
      <c r="G21" s="52">
        <v>0</v>
      </c>
      <c r="H21" s="52">
        <v>2800</v>
      </c>
      <c r="I21" s="52">
        <v>95000</v>
      </c>
      <c r="J21" s="52">
        <v>700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3">
        <v>0</v>
      </c>
      <c r="S21" s="39"/>
    </row>
    <row r="22" spans="1:19" s="40" customFormat="1" ht="21" customHeight="1">
      <c r="A22" s="333">
        <v>710</v>
      </c>
      <c r="B22" s="58"/>
      <c r="C22" s="32"/>
      <c r="D22" s="16" t="s">
        <v>15</v>
      </c>
      <c r="E22" s="29"/>
      <c r="F22" s="48">
        <v>434000</v>
      </c>
      <c r="G22" s="43">
        <v>19890</v>
      </c>
      <c r="H22" s="43">
        <v>29050</v>
      </c>
      <c r="I22" s="43">
        <v>93206</v>
      </c>
      <c r="J22" s="43">
        <v>103206</v>
      </c>
      <c r="K22" s="43">
        <v>23206</v>
      </c>
      <c r="L22" s="43">
        <v>23206</v>
      </c>
      <c r="M22" s="43">
        <v>23206</v>
      </c>
      <c r="N22" s="43">
        <v>23206</v>
      </c>
      <c r="O22" s="43">
        <v>23206</v>
      </c>
      <c r="P22" s="43">
        <v>23206</v>
      </c>
      <c r="Q22" s="43">
        <v>24206</v>
      </c>
      <c r="R22" s="44">
        <v>25206</v>
      </c>
      <c r="S22" s="39"/>
    </row>
    <row r="23" spans="1:19" s="40" customFormat="1" ht="30.75" customHeight="1">
      <c r="A23" s="330"/>
      <c r="B23" s="347">
        <v>71013</v>
      </c>
      <c r="C23" s="27"/>
      <c r="D23" s="14" t="s">
        <v>16</v>
      </c>
      <c r="E23" s="27"/>
      <c r="F23" s="45">
        <v>150000</v>
      </c>
      <c r="G23" s="50">
        <v>0</v>
      </c>
      <c r="H23" s="50">
        <v>0</v>
      </c>
      <c r="I23" s="50">
        <v>70000</v>
      </c>
      <c r="J23" s="50">
        <v>80000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1">
        <v>0</v>
      </c>
      <c r="S23" s="39"/>
    </row>
    <row r="24" spans="1:19" s="40" customFormat="1" ht="57" customHeight="1">
      <c r="A24" s="330"/>
      <c r="B24" s="348"/>
      <c r="C24" s="12">
        <v>2110</v>
      </c>
      <c r="D24" s="5" t="s">
        <v>70</v>
      </c>
      <c r="E24" s="1" t="s">
        <v>112</v>
      </c>
      <c r="F24" s="49">
        <v>150000</v>
      </c>
      <c r="G24" s="52">
        <v>0</v>
      </c>
      <c r="H24" s="52">
        <v>0</v>
      </c>
      <c r="I24" s="52">
        <v>70000</v>
      </c>
      <c r="J24" s="52">
        <v>80000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3">
        <v>0</v>
      </c>
      <c r="S24" s="39"/>
    </row>
    <row r="25" spans="1:19" s="40" customFormat="1" ht="17.25" customHeight="1">
      <c r="A25" s="330"/>
      <c r="B25" s="347">
        <v>71014</v>
      </c>
      <c r="C25" s="27"/>
      <c r="D25" s="14" t="s">
        <v>17</v>
      </c>
      <c r="E25" s="27"/>
      <c r="F25" s="45">
        <v>15000</v>
      </c>
      <c r="G25" s="59">
        <v>1000</v>
      </c>
      <c r="H25" s="59">
        <v>1000</v>
      </c>
      <c r="I25" s="59">
        <v>1000</v>
      </c>
      <c r="J25" s="59">
        <v>1000</v>
      </c>
      <c r="K25" s="59">
        <v>1000</v>
      </c>
      <c r="L25" s="59">
        <v>1000</v>
      </c>
      <c r="M25" s="59">
        <v>1000</v>
      </c>
      <c r="N25" s="59">
        <v>1000</v>
      </c>
      <c r="O25" s="59">
        <v>1000</v>
      </c>
      <c r="P25" s="59">
        <v>1000</v>
      </c>
      <c r="Q25" s="59">
        <v>2000</v>
      </c>
      <c r="R25" s="60">
        <v>3000</v>
      </c>
      <c r="S25" s="39"/>
    </row>
    <row r="26" spans="1:19" s="40" customFormat="1" ht="58.5" customHeight="1">
      <c r="A26" s="330"/>
      <c r="B26" s="348"/>
      <c r="C26" s="12">
        <v>2110</v>
      </c>
      <c r="D26" s="10" t="s">
        <v>70</v>
      </c>
      <c r="E26" s="12" t="s">
        <v>112</v>
      </c>
      <c r="F26" s="61">
        <v>15000</v>
      </c>
      <c r="G26" s="62">
        <v>1000</v>
      </c>
      <c r="H26" s="62">
        <v>1000</v>
      </c>
      <c r="I26" s="62">
        <v>1000</v>
      </c>
      <c r="J26" s="62">
        <v>1000</v>
      </c>
      <c r="K26" s="62">
        <v>1000</v>
      </c>
      <c r="L26" s="62">
        <v>1000</v>
      </c>
      <c r="M26" s="62">
        <v>1000</v>
      </c>
      <c r="N26" s="62">
        <v>1000</v>
      </c>
      <c r="O26" s="62">
        <v>1000</v>
      </c>
      <c r="P26" s="62">
        <v>1000</v>
      </c>
      <c r="Q26" s="62">
        <v>2000</v>
      </c>
      <c r="R26" s="63">
        <v>3000</v>
      </c>
      <c r="S26" s="39"/>
    </row>
    <row r="27" spans="1:19" s="65" customFormat="1" ht="16.5" customHeight="1">
      <c r="A27" s="330"/>
      <c r="B27" s="347">
        <v>71015</v>
      </c>
      <c r="C27" s="27"/>
      <c r="D27" s="14" t="s">
        <v>18</v>
      </c>
      <c r="E27" s="27"/>
      <c r="F27" s="45">
        <v>269000</v>
      </c>
      <c r="G27" s="50">
        <v>18890</v>
      </c>
      <c r="H27" s="50">
        <v>28050</v>
      </c>
      <c r="I27" s="50">
        <v>22206</v>
      </c>
      <c r="J27" s="50">
        <v>22206</v>
      </c>
      <c r="K27" s="50">
        <v>22206</v>
      </c>
      <c r="L27" s="50">
        <v>22206</v>
      </c>
      <c r="M27" s="50">
        <v>22206</v>
      </c>
      <c r="N27" s="50">
        <v>22206</v>
      </c>
      <c r="O27" s="50">
        <v>22206</v>
      </c>
      <c r="P27" s="50">
        <v>22206</v>
      </c>
      <c r="Q27" s="50">
        <v>22206</v>
      </c>
      <c r="R27" s="51">
        <v>22206</v>
      </c>
      <c r="S27" s="64"/>
    </row>
    <row r="28" spans="1:19" s="67" customFormat="1" ht="60" customHeight="1">
      <c r="A28" s="330"/>
      <c r="B28" s="348"/>
      <c r="C28" s="13">
        <v>2110</v>
      </c>
      <c r="D28" s="11" t="s">
        <v>70</v>
      </c>
      <c r="E28" s="13" t="s">
        <v>112</v>
      </c>
      <c r="F28" s="123">
        <v>227000</v>
      </c>
      <c r="G28" s="124">
        <v>18890</v>
      </c>
      <c r="H28" s="124">
        <v>28050</v>
      </c>
      <c r="I28" s="124">
        <v>18006</v>
      </c>
      <c r="J28" s="124">
        <v>18006</v>
      </c>
      <c r="K28" s="124">
        <v>18006</v>
      </c>
      <c r="L28" s="124">
        <v>18006</v>
      </c>
      <c r="M28" s="124">
        <v>18006</v>
      </c>
      <c r="N28" s="124">
        <v>18006</v>
      </c>
      <c r="O28" s="124">
        <v>18006</v>
      </c>
      <c r="P28" s="124">
        <v>18006</v>
      </c>
      <c r="Q28" s="124">
        <v>18006</v>
      </c>
      <c r="R28" s="146">
        <v>18006</v>
      </c>
      <c r="S28" s="66"/>
    </row>
    <row r="29" spans="1:19" s="67" customFormat="1" ht="60" customHeight="1">
      <c r="A29" s="35"/>
      <c r="B29" s="350"/>
      <c r="C29" s="13">
        <v>6410</v>
      </c>
      <c r="D29" s="11" t="s">
        <v>78</v>
      </c>
      <c r="E29" s="13" t="s">
        <v>112</v>
      </c>
      <c r="F29" s="123">
        <v>42000</v>
      </c>
      <c r="G29" s="124">
        <v>0</v>
      </c>
      <c r="H29" s="124">
        <v>0</v>
      </c>
      <c r="I29" s="124">
        <v>4200</v>
      </c>
      <c r="J29" s="124">
        <v>4200</v>
      </c>
      <c r="K29" s="124">
        <v>4200</v>
      </c>
      <c r="L29" s="124">
        <v>4200</v>
      </c>
      <c r="M29" s="124">
        <v>4200</v>
      </c>
      <c r="N29" s="124">
        <v>4200</v>
      </c>
      <c r="O29" s="124">
        <v>4200</v>
      </c>
      <c r="P29" s="124">
        <v>4200</v>
      </c>
      <c r="Q29" s="124">
        <v>4200</v>
      </c>
      <c r="R29" s="146">
        <v>4200</v>
      </c>
      <c r="S29" s="66"/>
    </row>
    <row r="30" spans="1:19" s="40" customFormat="1" ht="28.5" customHeight="1">
      <c r="A30" s="369">
        <v>750</v>
      </c>
      <c r="B30" s="68"/>
      <c r="C30" s="29"/>
      <c r="D30" s="16" t="s">
        <v>19</v>
      </c>
      <c r="E30" s="29"/>
      <c r="F30" s="48">
        <v>232050</v>
      </c>
      <c r="G30" s="43">
        <v>30954</v>
      </c>
      <c r="H30" s="43">
        <v>29806</v>
      </c>
      <c r="I30" s="43">
        <v>24788</v>
      </c>
      <c r="J30" s="43">
        <v>22488</v>
      </c>
      <c r="K30" s="43">
        <v>20788</v>
      </c>
      <c r="L30" s="43">
        <v>14788</v>
      </c>
      <c r="M30" s="43">
        <v>14788</v>
      </c>
      <c r="N30" s="43">
        <v>14788</v>
      </c>
      <c r="O30" s="43">
        <v>14788</v>
      </c>
      <c r="P30" s="43">
        <v>14698</v>
      </c>
      <c r="Q30" s="43">
        <v>14698</v>
      </c>
      <c r="R30" s="43">
        <v>14678</v>
      </c>
      <c r="S30" s="39"/>
    </row>
    <row r="31" spans="1:19" s="40" customFormat="1" ht="16.5" customHeight="1">
      <c r="A31" s="369"/>
      <c r="B31" s="354">
        <v>75011</v>
      </c>
      <c r="C31" s="27"/>
      <c r="D31" s="14" t="s">
        <v>20</v>
      </c>
      <c r="E31" s="27"/>
      <c r="F31" s="45">
        <v>179100</v>
      </c>
      <c r="G31" s="50">
        <v>13841</v>
      </c>
      <c r="H31" s="50">
        <v>19171</v>
      </c>
      <c r="I31" s="50">
        <v>14608</v>
      </c>
      <c r="J31" s="50">
        <v>14608</v>
      </c>
      <c r="K31" s="50">
        <v>14608</v>
      </c>
      <c r="L31" s="50">
        <v>14608</v>
      </c>
      <c r="M31" s="50">
        <v>14608</v>
      </c>
      <c r="N31" s="50">
        <v>14608</v>
      </c>
      <c r="O31" s="50">
        <v>14608</v>
      </c>
      <c r="P31" s="50">
        <v>14608</v>
      </c>
      <c r="Q31" s="50">
        <v>14608</v>
      </c>
      <c r="R31" s="50">
        <v>14616</v>
      </c>
      <c r="S31" s="39"/>
    </row>
    <row r="32" spans="1:19" s="65" customFormat="1" ht="60" customHeight="1" thickBot="1">
      <c r="A32" s="369"/>
      <c r="B32" s="354"/>
      <c r="C32" s="12">
        <v>2110</v>
      </c>
      <c r="D32" s="10" t="s">
        <v>70</v>
      </c>
      <c r="E32" s="12" t="s">
        <v>112</v>
      </c>
      <c r="F32" s="61">
        <v>179100</v>
      </c>
      <c r="G32" s="62">
        <v>13841</v>
      </c>
      <c r="H32" s="62">
        <v>19171</v>
      </c>
      <c r="I32" s="62">
        <v>14608</v>
      </c>
      <c r="J32" s="62">
        <v>14608</v>
      </c>
      <c r="K32" s="62">
        <v>14608</v>
      </c>
      <c r="L32" s="62">
        <v>14608</v>
      </c>
      <c r="M32" s="62">
        <v>14608</v>
      </c>
      <c r="N32" s="62">
        <v>14608</v>
      </c>
      <c r="O32" s="62">
        <v>14608</v>
      </c>
      <c r="P32" s="62">
        <v>14608</v>
      </c>
      <c r="Q32" s="62">
        <v>14608</v>
      </c>
      <c r="R32" s="62">
        <v>14616</v>
      </c>
      <c r="S32" s="64"/>
    </row>
    <row r="33" spans="1:19" s="132" customFormat="1" ht="28.5" customHeight="1" thickBot="1">
      <c r="A33" s="7" t="s">
        <v>0</v>
      </c>
      <c r="B33" s="135" t="s">
        <v>1</v>
      </c>
      <c r="C33" s="8" t="s">
        <v>2</v>
      </c>
      <c r="D33" s="8" t="s">
        <v>3</v>
      </c>
      <c r="E33" s="8" t="s">
        <v>69</v>
      </c>
      <c r="F33" s="21" t="s">
        <v>4</v>
      </c>
      <c r="G33" s="22" t="s">
        <v>57</v>
      </c>
      <c r="H33" s="22" t="s">
        <v>58</v>
      </c>
      <c r="I33" s="22" t="s">
        <v>59</v>
      </c>
      <c r="J33" s="38" t="s">
        <v>60</v>
      </c>
      <c r="K33" s="22" t="s">
        <v>61</v>
      </c>
      <c r="L33" s="22" t="s">
        <v>62</v>
      </c>
      <c r="M33" s="22" t="s">
        <v>63</v>
      </c>
      <c r="N33" s="22" t="s">
        <v>64</v>
      </c>
      <c r="O33" s="22" t="s">
        <v>65</v>
      </c>
      <c r="P33" s="22" t="s">
        <v>66</v>
      </c>
      <c r="Q33" s="22" t="s">
        <v>67</v>
      </c>
      <c r="R33" s="23" t="s">
        <v>68</v>
      </c>
      <c r="S33" s="131"/>
    </row>
    <row r="34" spans="1:19" s="67" customFormat="1" ht="17.25" customHeight="1">
      <c r="A34" s="330">
        <v>750</v>
      </c>
      <c r="B34" s="347">
        <v>75020</v>
      </c>
      <c r="C34" s="28"/>
      <c r="D34" s="15" t="s">
        <v>21</v>
      </c>
      <c r="E34" s="28"/>
      <c r="F34" s="70">
        <v>14950</v>
      </c>
      <c r="G34" s="71">
        <v>9113</v>
      </c>
      <c r="H34" s="71">
        <v>635</v>
      </c>
      <c r="I34" s="71">
        <v>2180</v>
      </c>
      <c r="J34" s="71">
        <v>1880</v>
      </c>
      <c r="K34" s="71">
        <v>180</v>
      </c>
      <c r="L34" s="71">
        <v>180</v>
      </c>
      <c r="M34" s="71">
        <v>180</v>
      </c>
      <c r="N34" s="71">
        <v>180</v>
      </c>
      <c r="O34" s="71">
        <v>180</v>
      </c>
      <c r="P34" s="71">
        <v>90</v>
      </c>
      <c r="Q34" s="71">
        <v>90</v>
      </c>
      <c r="R34" s="72">
        <v>62</v>
      </c>
      <c r="S34" s="66"/>
    </row>
    <row r="35" spans="1:19" s="40" customFormat="1" ht="25.5" customHeight="1">
      <c r="A35" s="330"/>
      <c r="B35" s="348"/>
      <c r="C35" s="2">
        <v>690</v>
      </c>
      <c r="D35" s="5" t="s">
        <v>11</v>
      </c>
      <c r="E35" s="17" t="s">
        <v>71</v>
      </c>
      <c r="F35" s="49">
        <v>1800</v>
      </c>
      <c r="G35" s="52">
        <v>98</v>
      </c>
      <c r="H35" s="52">
        <v>200</v>
      </c>
      <c r="I35" s="52">
        <v>180</v>
      </c>
      <c r="J35" s="52">
        <v>180</v>
      </c>
      <c r="K35" s="52">
        <v>180</v>
      </c>
      <c r="L35" s="52">
        <v>180</v>
      </c>
      <c r="M35" s="52">
        <v>180</v>
      </c>
      <c r="N35" s="52">
        <v>180</v>
      </c>
      <c r="O35" s="52">
        <v>180</v>
      </c>
      <c r="P35" s="52">
        <v>90</v>
      </c>
      <c r="Q35" s="52">
        <v>90</v>
      </c>
      <c r="R35" s="53">
        <v>62</v>
      </c>
      <c r="S35" s="39"/>
    </row>
    <row r="36" spans="1:19" s="40" customFormat="1" ht="22.5" customHeight="1">
      <c r="A36" s="330"/>
      <c r="B36" s="348"/>
      <c r="C36" s="4">
        <v>830</v>
      </c>
      <c r="D36" s="6" t="s">
        <v>14</v>
      </c>
      <c r="E36" s="17" t="s">
        <v>71</v>
      </c>
      <c r="F36" s="49">
        <v>13150</v>
      </c>
      <c r="G36" s="52">
        <v>9015</v>
      </c>
      <c r="H36" s="52">
        <v>435</v>
      </c>
      <c r="I36" s="52">
        <v>2000</v>
      </c>
      <c r="J36" s="52">
        <v>1700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3">
        <v>0</v>
      </c>
      <c r="S36" s="39"/>
    </row>
    <row r="37" spans="1:19" s="40" customFormat="1" ht="19.5" customHeight="1">
      <c r="A37" s="330"/>
      <c r="B37" s="354">
        <v>75045</v>
      </c>
      <c r="C37" s="27"/>
      <c r="D37" s="14" t="s">
        <v>23</v>
      </c>
      <c r="E37" s="27"/>
      <c r="F37" s="45">
        <v>38000</v>
      </c>
      <c r="G37" s="50">
        <v>8000</v>
      </c>
      <c r="H37" s="50">
        <v>10000</v>
      </c>
      <c r="I37" s="50">
        <v>8000</v>
      </c>
      <c r="J37" s="50">
        <v>6000</v>
      </c>
      <c r="K37" s="50">
        <v>6000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1">
        <v>0</v>
      </c>
      <c r="S37" s="39"/>
    </row>
    <row r="38" spans="1:19" s="40" customFormat="1" ht="54.75" customHeight="1">
      <c r="A38" s="330"/>
      <c r="B38" s="354"/>
      <c r="C38" s="3">
        <v>2110</v>
      </c>
      <c r="D38" s="5" t="s">
        <v>70</v>
      </c>
      <c r="E38" s="24" t="s">
        <v>112</v>
      </c>
      <c r="F38" s="49">
        <v>29000</v>
      </c>
      <c r="G38" s="52">
        <v>8000</v>
      </c>
      <c r="H38" s="52">
        <v>10000</v>
      </c>
      <c r="I38" s="52">
        <v>6000</v>
      </c>
      <c r="J38" s="52">
        <v>3000</v>
      </c>
      <c r="K38" s="52">
        <v>2000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3">
        <v>0</v>
      </c>
      <c r="S38" s="39"/>
    </row>
    <row r="39" spans="1:19" s="40" customFormat="1" ht="57.75" customHeight="1">
      <c r="A39" s="366"/>
      <c r="B39" s="354"/>
      <c r="C39" s="3">
        <v>2120</v>
      </c>
      <c r="D39" s="6" t="s">
        <v>77</v>
      </c>
      <c r="E39" s="24" t="s">
        <v>112</v>
      </c>
      <c r="F39" s="49">
        <v>9000</v>
      </c>
      <c r="G39" s="52">
        <v>0</v>
      </c>
      <c r="H39" s="52">
        <v>0</v>
      </c>
      <c r="I39" s="52">
        <v>2000</v>
      </c>
      <c r="J39" s="52">
        <v>3000</v>
      </c>
      <c r="K39" s="52">
        <v>4000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3">
        <v>0</v>
      </c>
      <c r="S39" s="39"/>
    </row>
    <row r="40" spans="1:19" s="40" customFormat="1" ht="35.25" customHeight="1">
      <c r="A40" s="333">
        <v>754</v>
      </c>
      <c r="B40" s="58"/>
      <c r="C40" s="29"/>
      <c r="D40" s="16" t="s">
        <v>24</v>
      </c>
      <c r="E40" s="29"/>
      <c r="F40" s="48">
        <f>SUM(F41,F46)</f>
        <v>5149432</v>
      </c>
      <c r="G40" s="48">
        <f aca="true" t="shared" si="0" ref="G40:R40">SUM(G41,G46)</f>
        <v>754900</v>
      </c>
      <c r="H40" s="48">
        <f t="shared" si="0"/>
        <v>1240601</v>
      </c>
      <c r="I40" s="48">
        <f t="shared" si="0"/>
        <v>362353</v>
      </c>
      <c r="J40" s="48">
        <f t="shared" si="0"/>
        <v>363353</v>
      </c>
      <c r="K40" s="48">
        <f t="shared" si="0"/>
        <v>362353</v>
      </c>
      <c r="L40" s="48">
        <f t="shared" si="0"/>
        <v>366353</v>
      </c>
      <c r="M40" s="48">
        <f t="shared" si="0"/>
        <v>363353</v>
      </c>
      <c r="N40" s="48">
        <f t="shared" si="0"/>
        <v>364353</v>
      </c>
      <c r="O40" s="48">
        <f t="shared" si="0"/>
        <v>363353</v>
      </c>
      <c r="P40" s="48">
        <f t="shared" si="0"/>
        <v>362353</v>
      </c>
      <c r="Q40" s="48">
        <f t="shared" si="0"/>
        <v>129853</v>
      </c>
      <c r="R40" s="147">
        <f t="shared" si="0"/>
        <v>116254</v>
      </c>
      <c r="S40" s="39"/>
    </row>
    <row r="41" spans="1:19" s="40" customFormat="1" ht="17.25" customHeight="1">
      <c r="A41" s="330"/>
      <c r="B41" s="347">
        <v>75411</v>
      </c>
      <c r="C41" s="27"/>
      <c r="D41" s="14" t="s">
        <v>25</v>
      </c>
      <c r="E41" s="27"/>
      <c r="F41" s="45">
        <v>5142432</v>
      </c>
      <c r="G41" s="50">
        <v>754900</v>
      </c>
      <c r="H41" s="50">
        <v>1240601</v>
      </c>
      <c r="I41" s="50">
        <v>362353</v>
      </c>
      <c r="J41" s="50">
        <v>363353</v>
      </c>
      <c r="K41" s="50">
        <v>362353</v>
      </c>
      <c r="L41" s="50">
        <v>363353</v>
      </c>
      <c r="M41" s="50">
        <v>362353</v>
      </c>
      <c r="N41" s="50">
        <v>362353</v>
      </c>
      <c r="O41" s="50">
        <v>362353</v>
      </c>
      <c r="P41" s="50">
        <v>362353</v>
      </c>
      <c r="Q41" s="50">
        <v>129853</v>
      </c>
      <c r="R41" s="51">
        <v>116254</v>
      </c>
      <c r="S41" s="39"/>
    </row>
    <row r="42" spans="1:19" s="40" customFormat="1" ht="58.5" customHeight="1">
      <c r="A42" s="330"/>
      <c r="B42" s="348"/>
      <c r="C42" s="1">
        <v>2110</v>
      </c>
      <c r="D42" s="5" t="s">
        <v>70</v>
      </c>
      <c r="E42" s="1" t="s">
        <v>112</v>
      </c>
      <c r="F42" s="49">
        <v>3990382</v>
      </c>
      <c r="G42" s="52">
        <v>354900</v>
      </c>
      <c r="H42" s="52">
        <v>490600</v>
      </c>
      <c r="I42" s="52">
        <v>362348</v>
      </c>
      <c r="J42" s="52">
        <v>362348</v>
      </c>
      <c r="K42" s="52">
        <v>362348</v>
      </c>
      <c r="L42" s="52">
        <v>362348</v>
      </c>
      <c r="M42" s="52">
        <v>362348</v>
      </c>
      <c r="N42" s="52">
        <v>362348</v>
      </c>
      <c r="O42" s="52">
        <v>362348</v>
      </c>
      <c r="P42" s="52">
        <v>362348</v>
      </c>
      <c r="Q42" s="52">
        <v>129848</v>
      </c>
      <c r="R42" s="53">
        <v>116250</v>
      </c>
      <c r="S42" s="39"/>
    </row>
    <row r="43" spans="1:19" s="40" customFormat="1" ht="55.5" customHeight="1">
      <c r="A43" s="330"/>
      <c r="B43" s="348"/>
      <c r="C43" s="3">
        <v>2360</v>
      </c>
      <c r="D43" s="6" t="s">
        <v>76</v>
      </c>
      <c r="E43" s="3" t="s">
        <v>71</v>
      </c>
      <c r="F43" s="49">
        <v>50</v>
      </c>
      <c r="G43" s="52">
        <v>0</v>
      </c>
      <c r="H43" s="52">
        <v>1</v>
      </c>
      <c r="I43" s="52">
        <v>5</v>
      </c>
      <c r="J43" s="52">
        <v>5</v>
      </c>
      <c r="K43" s="52">
        <v>5</v>
      </c>
      <c r="L43" s="52">
        <v>5</v>
      </c>
      <c r="M43" s="52">
        <v>5</v>
      </c>
      <c r="N43" s="52">
        <v>5</v>
      </c>
      <c r="O43" s="52">
        <v>5</v>
      </c>
      <c r="P43" s="52">
        <v>5</v>
      </c>
      <c r="Q43" s="52">
        <v>5</v>
      </c>
      <c r="R43" s="53">
        <v>4</v>
      </c>
      <c r="S43" s="39"/>
    </row>
    <row r="44" spans="1:19" s="40" customFormat="1" ht="57" customHeight="1">
      <c r="A44" s="330"/>
      <c r="B44" s="348"/>
      <c r="C44" s="24">
        <v>6260</v>
      </c>
      <c r="D44" s="26" t="s">
        <v>116</v>
      </c>
      <c r="E44" s="24" t="s">
        <v>112</v>
      </c>
      <c r="F44" s="61">
        <v>2000</v>
      </c>
      <c r="G44" s="62">
        <v>0</v>
      </c>
      <c r="H44" s="62">
        <v>0</v>
      </c>
      <c r="I44" s="62">
        <v>0</v>
      </c>
      <c r="J44" s="62">
        <v>1000</v>
      </c>
      <c r="K44" s="62">
        <v>0</v>
      </c>
      <c r="L44" s="62">
        <v>1000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3">
        <v>0</v>
      </c>
      <c r="S44" s="39"/>
    </row>
    <row r="45" spans="1:19" s="40" customFormat="1" ht="52.5" customHeight="1">
      <c r="A45" s="330"/>
      <c r="B45" s="348"/>
      <c r="C45" s="24">
        <v>6410</v>
      </c>
      <c r="D45" s="26" t="s">
        <v>78</v>
      </c>
      <c r="E45" s="24" t="s">
        <v>112</v>
      </c>
      <c r="F45" s="61">
        <v>1150000</v>
      </c>
      <c r="G45" s="62">
        <v>400000</v>
      </c>
      <c r="H45" s="62">
        <v>750000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3">
        <v>0</v>
      </c>
      <c r="S45" s="39"/>
    </row>
    <row r="46" spans="1:19" s="40" customFormat="1" ht="16.5" customHeight="1">
      <c r="A46" s="330"/>
      <c r="B46" s="354">
        <v>75414</v>
      </c>
      <c r="C46" s="27"/>
      <c r="D46" s="14" t="s">
        <v>26</v>
      </c>
      <c r="E46" s="27"/>
      <c r="F46" s="45">
        <v>7000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3000</v>
      </c>
      <c r="M46" s="50">
        <v>1000</v>
      </c>
      <c r="N46" s="50">
        <v>2000</v>
      </c>
      <c r="O46" s="50">
        <v>1000</v>
      </c>
      <c r="P46" s="50">
        <v>0</v>
      </c>
      <c r="Q46" s="50">
        <v>0</v>
      </c>
      <c r="R46" s="51">
        <v>0</v>
      </c>
      <c r="S46" s="39"/>
    </row>
    <row r="47" spans="1:19" s="40" customFormat="1" ht="57.75" customHeight="1">
      <c r="A47" s="366"/>
      <c r="B47" s="354"/>
      <c r="C47" s="1">
        <v>6410</v>
      </c>
      <c r="D47" s="6" t="s">
        <v>78</v>
      </c>
      <c r="E47" s="1" t="s">
        <v>112</v>
      </c>
      <c r="F47" s="49">
        <v>7000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3000</v>
      </c>
      <c r="M47" s="52">
        <v>1000</v>
      </c>
      <c r="N47" s="52">
        <v>2000</v>
      </c>
      <c r="O47" s="52">
        <v>1000</v>
      </c>
      <c r="P47" s="52">
        <v>0</v>
      </c>
      <c r="Q47" s="121">
        <v>0</v>
      </c>
      <c r="R47" s="122">
        <v>0</v>
      </c>
      <c r="S47" s="39"/>
    </row>
    <row r="48" spans="1:19" s="40" customFormat="1" ht="55.5" customHeight="1">
      <c r="A48" s="333">
        <v>756</v>
      </c>
      <c r="B48" s="69"/>
      <c r="C48" s="29"/>
      <c r="D48" s="16" t="s">
        <v>79</v>
      </c>
      <c r="E48" s="29"/>
      <c r="F48" s="48">
        <v>8782252</v>
      </c>
      <c r="G48" s="43">
        <v>177153</v>
      </c>
      <c r="H48" s="43">
        <v>119320</v>
      </c>
      <c r="I48" s="43">
        <v>122952</v>
      </c>
      <c r="J48" s="43">
        <v>123600</v>
      </c>
      <c r="K48" s="43">
        <v>953850</v>
      </c>
      <c r="L48" s="43">
        <v>913850</v>
      </c>
      <c r="M48" s="43">
        <v>927850</v>
      </c>
      <c r="N48" s="43">
        <v>945850</v>
      </c>
      <c r="O48" s="43">
        <v>931850</v>
      </c>
      <c r="P48" s="43">
        <v>963850</v>
      </c>
      <c r="Q48" s="43">
        <v>913850</v>
      </c>
      <c r="R48" s="44">
        <v>1688277</v>
      </c>
      <c r="S48" s="39"/>
    </row>
    <row r="49" spans="1:19" s="40" customFormat="1" ht="45" customHeight="1">
      <c r="A49" s="330"/>
      <c r="B49" s="354">
        <v>75618</v>
      </c>
      <c r="C49" s="27"/>
      <c r="D49" s="14" t="s">
        <v>80</v>
      </c>
      <c r="E49" s="27"/>
      <c r="F49" s="45">
        <v>1250000</v>
      </c>
      <c r="G49" s="50">
        <v>177153</v>
      </c>
      <c r="H49" s="50">
        <v>119320</v>
      </c>
      <c r="I49" s="50">
        <v>95352</v>
      </c>
      <c r="J49" s="50">
        <v>96000</v>
      </c>
      <c r="K49" s="50">
        <v>120000</v>
      </c>
      <c r="L49" s="50">
        <v>80000</v>
      </c>
      <c r="M49" s="50">
        <v>94000</v>
      </c>
      <c r="N49" s="50">
        <v>112000</v>
      </c>
      <c r="O49" s="50">
        <v>98000</v>
      </c>
      <c r="P49" s="50">
        <v>130000</v>
      </c>
      <c r="Q49" s="50">
        <v>80000</v>
      </c>
      <c r="R49" s="51">
        <v>48175</v>
      </c>
      <c r="S49" s="39"/>
    </row>
    <row r="50" spans="1:19" s="40" customFormat="1" ht="21" customHeight="1">
      <c r="A50" s="330"/>
      <c r="B50" s="354"/>
      <c r="C50" s="4">
        <v>420</v>
      </c>
      <c r="D50" s="6" t="s">
        <v>27</v>
      </c>
      <c r="E50" s="4" t="s">
        <v>71</v>
      </c>
      <c r="F50" s="49">
        <v>1250000</v>
      </c>
      <c r="G50" s="52">
        <v>177153</v>
      </c>
      <c r="H50" s="52">
        <v>119320</v>
      </c>
      <c r="I50" s="52">
        <v>95352</v>
      </c>
      <c r="J50" s="52">
        <v>96000</v>
      </c>
      <c r="K50" s="52">
        <v>120000</v>
      </c>
      <c r="L50" s="52">
        <v>80000</v>
      </c>
      <c r="M50" s="52">
        <v>94000</v>
      </c>
      <c r="N50" s="52">
        <v>112000</v>
      </c>
      <c r="O50" s="52">
        <v>98000</v>
      </c>
      <c r="P50" s="52">
        <v>130000</v>
      </c>
      <c r="Q50" s="52">
        <v>80000</v>
      </c>
      <c r="R50" s="53">
        <v>48175</v>
      </c>
      <c r="S50" s="39"/>
    </row>
    <row r="51" spans="1:19" s="40" customFormat="1" ht="29.25" customHeight="1">
      <c r="A51" s="330"/>
      <c r="B51" s="347">
        <v>75622</v>
      </c>
      <c r="C51" s="28"/>
      <c r="D51" s="15" t="s">
        <v>28</v>
      </c>
      <c r="E51" s="28"/>
      <c r="F51" s="70">
        <v>7532252</v>
      </c>
      <c r="G51" s="71">
        <v>0</v>
      </c>
      <c r="H51" s="71">
        <v>0</v>
      </c>
      <c r="I51" s="71">
        <v>27600</v>
      </c>
      <c r="J51" s="71">
        <v>27600</v>
      </c>
      <c r="K51" s="71">
        <v>833850</v>
      </c>
      <c r="L51" s="71">
        <v>833850</v>
      </c>
      <c r="M51" s="71">
        <v>833850</v>
      </c>
      <c r="N51" s="71">
        <v>833850</v>
      </c>
      <c r="O51" s="71">
        <v>833850</v>
      </c>
      <c r="P51" s="71">
        <v>833850</v>
      </c>
      <c r="Q51" s="71">
        <v>833850</v>
      </c>
      <c r="R51" s="72">
        <v>1640102</v>
      </c>
      <c r="S51" s="39"/>
    </row>
    <row r="52" spans="1:28" s="40" customFormat="1" ht="21" customHeight="1">
      <c r="A52" s="330"/>
      <c r="B52" s="348"/>
      <c r="C52" s="2">
        <v>10</v>
      </c>
      <c r="D52" s="5" t="s">
        <v>29</v>
      </c>
      <c r="E52" s="2" t="s">
        <v>112</v>
      </c>
      <c r="F52" s="49">
        <v>7256252</v>
      </c>
      <c r="G52" s="52">
        <v>0</v>
      </c>
      <c r="H52" s="52">
        <v>0</v>
      </c>
      <c r="I52" s="52">
        <v>0</v>
      </c>
      <c r="J52" s="52">
        <v>0</v>
      </c>
      <c r="K52" s="52">
        <v>806250</v>
      </c>
      <c r="L52" s="52">
        <v>806250</v>
      </c>
      <c r="M52" s="52">
        <v>806250</v>
      </c>
      <c r="N52" s="52">
        <v>806250</v>
      </c>
      <c r="O52" s="52">
        <v>806250</v>
      </c>
      <c r="P52" s="52">
        <v>806250</v>
      </c>
      <c r="Q52" s="52">
        <v>806250</v>
      </c>
      <c r="R52" s="53">
        <v>1612502</v>
      </c>
      <c r="S52" s="73"/>
      <c r="T52" s="74"/>
      <c r="U52" s="74"/>
      <c r="V52" s="74"/>
      <c r="W52" s="74"/>
      <c r="X52" s="74"/>
      <c r="Y52" s="74"/>
      <c r="Z52" s="74"/>
      <c r="AA52" s="74"/>
      <c r="AB52" s="74"/>
    </row>
    <row r="53" spans="1:19" s="40" customFormat="1" ht="21" customHeight="1">
      <c r="A53" s="330"/>
      <c r="B53" s="350"/>
      <c r="C53" s="18">
        <v>20</v>
      </c>
      <c r="D53" s="6" t="s">
        <v>30</v>
      </c>
      <c r="E53" s="4" t="s">
        <v>71</v>
      </c>
      <c r="F53" s="49">
        <v>276000</v>
      </c>
      <c r="G53" s="52">
        <v>0</v>
      </c>
      <c r="H53" s="52">
        <v>0</v>
      </c>
      <c r="I53" s="52">
        <v>27600</v>
      </c>
      <c r="J53" s="52">
        <v>27600</v>
      </c>
      <c r="K53" s="52">
        <v>27600</v>
      </c>
      <c r="L53" s="52">
        <v>27600</v>
      </c>
      <c r="M53" s="52">
        <v>27600</v>
      </c>
      <c r="N53" s="52">
        <v>27600</v>
      </c>
      <c r="O53" s="52">
        <v>27600</v>
      </c>
      <c r="P53" s="52">
        <v>27600</v>
      </c>
      <c r="Q53" s="52">
        <v>27600</v>
      </c>
      <c r="R53" s="53">
        <v>27600</v>
      </c>
      <c r="S53" s="39"/>
    </row>
    <row r="54" spans="1:19" s="40" customFormat="1" ht="28.5" customHeight="1">
      <c r="A54" s="333">
        <v>758</v>
      </c>
      <c r="B54" s="58"/>
      <c r="C54" s="30"/>
      <c r="D54" s="16" t="s">
        <v>31</v>
      </c>
      <c r="E54" s="30"/>
      <c r="F54" s="48">
        <v>33658267</v>
      </c>
      <c r="G54" s="75">
        <v>2614431</v>
      </c>
      <c r="H54" s="75">
        <v>5122288</v>
      </c>
      <c r="I54" s="75">
        <v>2571389</v>
      </c>
      <c r="J54" s="75">
        <v>2561389</v>
      </c>
      <c r="K54" s="75">
        <v>2561389</v>
      </c>
      <c r="L54" s="75">
        <v>2561389</v>
      </c>
      <c r="M54" s="75">
        <v>2561389</v>
      </c>
      <c r="N54" s="75">
        <v>2561389</v>
      </c>
      <c r="O54" s="75">
        <v>2571389</v>
      </c>
      <c r="P54" s="75">
        <v>2561389</v>
      </c>
      <c r="Q54" s="75">
        <v>2561389</v>
      </c>
      <c r="R54" s="76">
        <v>2849047</v>
      </c>
      <c r="S54" s="39"/>
    </row>
    <row r="55" spans="1:19" s="40" customFormat="1" ht="29.25" customHeight="1">
      <c r="A55" s="330"/>
      <c r="B55" s="347">
        <v>75801</v>
      </c>
      <c r="C55" s="27"/>
      <c r="D55" s="14" t="s">
        <v>81</v>
      </c>
      <c r="E55" s="27"/>
      <c r="F55" s="45">
        <v>29316310</v>
      </c>
      <c r="G55" s="84">
        <v>2255101</v>
      </c>
      <c r="H55" s="84">
        <v>4762958</v>
      </c>
      <c r="I55" s="84">
        <v>2202059</v>
      </c>
      <c r="J55" s="84">
        <v>2202059</v>
      </c>
      <c r="K55" s="84">
        <v>2202059</v>
      </c>
      <c r="L55" s="84">
        <v>2202059</v>
      </c>
      <c r="M55" s="84">
        <v>2202059</v>
      </c>
      <c r="N55" s="84">
        <v>2202059</v>
      </c>
      <c r="O55" s="84">
        <v>2202059</v>
      </c>
      <c r="P55" s="84">
        <v>2202059</v>
      </c>
      <c r="Q55" s="84">
        <v>2202059</v>
      </c>
      <c r="R55" s="85">
        <v>2479720</v>
      </c>
      <c r="S55" s="39"/>
    </row>
    <row r="56" spans="1:21" s="40" customFormat="1" ht="20.25" customHeight="1">
      <c r="A56" s="330"/>
      <c r="B56" s="348"/>
      <c r="C56" s="3">
        <v>2920</v>
      </c>
      <c r="D56" s="6" t="s">
        <v>32</v>
      </c>
      <c r="E56" s="3" t="s">
        <v>112</v>
      </c>
      <c r="F56" s="49">
        <v>29316310</v>
      </c>
      <c r="G56" s="52">
        <v>2255101</v>
      </c>
      <c r="H56" s="52">
        <v>4762958</v>
      </c>
      <c r="I56" s="52">
        <v>2202059</v>
      </c>
      <c r="J56" s="52">
        <v>2202059</v>
      </c>
      <c r="K56" s="52">
        <v>2202059</v>
      </c>
      <c r="L56" s="52">
        <v>2202059</v>
      </c>
      <c r="M56" s="52">
        <v>2202059</v>
      </c>
      <c r="N56" s="52">
        <v>2202059</v>
      </c>
      <c r="O56" s="52">
        <v>2202059</v>
      </c>
      <c r="P56" s="52">
        <v>2202059</v>
      </c>
      <c r="Q56" s="52">
        <v>2202059</v>
      </c>
      <c r="R56" s="53">
        <v>2479720</v>
      </c>
      <c r="S56" s="73"/>
      <c r="T56" s="74"/>
      <c r="U56" s="74"/>
    </row>
    <row r="57" spans="1:19" s="40" customFormat="1" ht="33" customHeight="1">
      <c r="A57" s="330"/>
      <c r="B57" s="347">
        <v>75803</v>
      </c>
      <c r="C57" s="27"/>
      <c r="D57" s="14" t="s">
        <v>33</v>
      </c>
      <c r="E57" s="27"/>
      <c r="F57" s="45">
        <v>3331835</v>
      </c>
      <c r="G57" s="50">
        <v>277653</v>
      </c>
      <c r="H57" s="50">
        <v>277653</v>
      </c>
      <c r="I57" s="50">
        <v>277653</v>
      </c>
      <c r="J57" s="50">
        <v>277653</v>
      </c>
      <c r="K57" s="50">
        <v>277653</v>
      </c>
      <c r="L57" s="50">
        <v>277653</v>
      </c>
      <c r="M57" s="50">
        <v>277653</v>
      </c>
      <c r="N57" s="50">
        <v>277653</v>
      </c>
      <c r="O57" s="50">
        <v>277653</v>
      </c>
      <c r="P57" s="50">
        <v>277653</v>
      </c>
      <c r="Q57" s="50">
        <v>277653</v>
      </c>
      <c r="R57" s="85">
        <v>277652</v>
      </c>
      <c r="S57" s="39"/>
    </row>
    <row r="58" spans="1:19" s="40" customFormat="1" ht="21" customHeight="1">
      <c r="A58" s="330"/>
      <c r="B58" s="350"/>
      <c r="C58" s="1">
        <v>2920</v>
      </c>
      <c r="D58" s="5" t="s">
        <v>32</v>
      </c>
      <c r="E58" s="1" t="s">
        <v>112</v>
      </c>
      <c r="F58" s="49">
        <v>3331835</v>
      </c>
      <c r="G58" s="52">
        <v>277653</v>
      </c>
      <c r="H58" s="52">
        <v>277653</v>
      </c>
      <c r="I58" s="52">
        <v>277653</v>
      </c>
      <c r="J58" s="52">
        <v>277653</v>
      </c>
      <c r="K58" s="52">
        <v>277653</v>
      </c>
      <c r="L58" s="52">
        <v>277653</v>
      </c>
      <c r="M58" s="52">
        <v>277653</v>
      </c>
      <c r="N58" s="52">
        <v>277653</v>
      </c>
      <c r="O58" s="52">
        <v>277653</v>
      </c>
      <c r="P58" s="52">
        <v>277653</v>
      </c>
      <c r="Q58" s="52">
        <v>277653</v>
      </c>
      <c r="R58" s="53">
        <v>277652</v>
      </c>
      <c r="S58" s="39"/>
    </row>
    <row r="59" spans="1:19" s="40" customFormat="1" ht="17.25" customHeight="1">
      <c r="A59" s="330"/>
      <c r="B59" s="354">
        <v>75814</v>
      </c>
      <c r="C59" s="27"/>
      <c r="D59" s="14" t="s">
        <v>34</v>
      </c>
      <c r="E59" s="27"/>
      <c r="F59" s="45">
        <v>30000</v>
      </c>
      <c r="G59" s="50">
        <v>0</v>
      </c>
      <c r="H59" s="50">
        <v>0</v>
      </c>
      <c r="I59" s="50">
        <v>10000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10000</v>
      </c>
      <c r="P59" s="50">
        <v>0</v>
      </c>
      <c r="Q59" s="50">
        <v>0</v>
      </c>
      <c r="R59" s="51">
        <v>10000</v>
      </c>
      <c r="S59" s="39"/>
    </row>
    <row r="60" spans="1:19" s="40" customFormat="1" ht="21" customHeight="1">
      <c r="A60" s="330"/>
      <c r="B60" s="354"/>
      <c r="C60" s="2">
        <v>920</v>
      </c>
      <c r="D60" s="5" t="s">
        <v>35</v>
      </c>
      <c r="E60" s="2" t="s">
        <v>71</v>
      </c>
      <c r="F60" s="49">
        <v>30000</v>
      </c>
      <c r="G60" s="52">
        <v>0</v>
      </c>
      <c r="H60" s="52">
        <v>0</v>
      </c>
      <c r="I60" s="52">
        <v>10000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10000</v>
      </c>
      <c r="P60" s="52">
        <v>0</v>
      </c>
      <c r="Q60" s="52">
        <v>0</v>
      </c>
      <c r="R60" s="53">
        <v>10000</v>
      </c>
      <c r="S60" s="39"/>
    </row>
    <row r="61" spans="1:19" s="40" customFormat="1" ht="30" customHeight="1">
      <c r="A61" s="330"/>
      <c r="B61" s="348">
        <v>75832</v>
      </c>
      <c r="C61" s="27"/>
      <c r="D61" s="14" t="s">
        <v>36</v>
      </c>
      <c r="E61" s="27"/>
      <c r="F61" s="45">
        <v>980122</v>
      </c>
      <c r="G61" s="50">
        <v>81677</v>
      </c>
      <c r="H61" s="50">
        <v>81677</v>
      </c>
      <c r="I61" s="50">
        <v>81677</v>
      </c>
      <c r="J61" s="50">
        <v>81677</v>
      </c>
      <c r="K61" s="50">
        <v>81677</v>
      </c>
      <c r="L61" s="50">
        <v>81677</v>
      </c>
      <c r="M61" s="50">
        <v>81677</v>
      </c>
      <c r="N61" s="50">
        <v>81677</v>
      </c>
      <c r="O61" s="50">
        <v>81677</v>
      </c>
      <c r="P61" s="50">
        <v>81677</v>
      </c>
      <c r="Q61" s="50">
        <v>81677</v>
      </c>
      <c r="R61" s="51">
        <v>81675</v>
      </c>
      <c r="S61" s="39"/>
    </row>
    <row r="62" spans="1:19" s="40" customFormat="1" ht="31.5" customHeight="1">
      <c r="A62" s="330"/>
      <c r="B62" s="348"/>
      <c r="C62" s="1">
        <v>2920</v>
      </c>
      <c r="D62" s="5" t="s">
        <v>32</v>
      </c>
      <c r="E62" s="1" t="s">
        <v>112</v>
      </c>
      <c r="F62" s="49">
        <v>980122</v>
      </c>
      <c r="G62" s="52">
        <v>81677</v>
      </c>
      <c r="H62" s="52">
        <v>81677</v>
      </c>
      <c r="I62" s="52">
        <v>81677</v>
      </c>
      <c r="J62" s="52">
        <v>81677</v>
      </c>
      <c r="K62" s="52">
        <v>81677</v>
      </c>
      <c r="L62" s="52">
        <v>81677</v>
      </c>
      <c r="M62" s="52">
        <v>81677</v>
      </c>
      <c r="N62" s="52">
        <v>81677</v>
      </c>
      <c r="O62" s="52">
        <v>81677</v>
      </c>
      <c r="P62" s="52">
        <v>81677</v>
      </c>
      <c r="Q62" s="52">
        <v>81677</v>
      </c>
      <c r="R62" s="53">
        <v>81675</v>
      </c>
      <c r="S62" s="39"/>
    </row>
    <row r="63" spans="1:19" s="40" customFormat="1" ht="24.75" customHeight="1">
      <c r="A63" s="367">
        <v>801</v>
      </c>
      <c r="B63" s="58"/>
      <c r="C63" s="29"/>
      <c r="D63" s="16" t="s">
        <v>37</v>
      </c>
      <c r="E63" s="29"/>
      <c r="F63" s="48">
        <v>222061</v>
      </c>
      <c r="G63" s="75">
        <v>12876</v>
      </c>
      <c r="H63" s="75">
        <v>54268</v>
      </c>
      <c r="I63" s="75">
        <v>18086</v>
      </c>
      <c r="J63" s="75">
        <v>19116</v>
      </c>
      <c r="K63" s="75">
        <v>17469</v>
      </c>
      <c r="L63" s="75">
        <v>16491</v>
      </c>
      <c r="M63" s="75">
        <v>8510</v>
      </c>
      <c r="N63" s="75">
        <v>5970</v>
      </c>
      <c r="O63" s="75">
        <v>17798</v>
      </c>
      <c r="P63" s="75">
        <v>18061</v>
      </c>
      <c r="Q63" s="75">
        <v>17459</v>
      </c>
      <c r="R63" s="76">
        <v>15957</v>
      </c>
      <c r="S63" s="39"/>
    </row>
    <row r="64" spans="1:19" s="40" customFormat="1" ht="16.5" customHeight="1">
      <c r="A64" s="370"/>
      <c r="B64" s="354">
        <v>80110</v>
      </c>
      <c r="C64" s="27"/>
      <c r="D64" s="14" t="s">
        <v>38</v>
      </c>
      <c r="E64" s="27"/>
      <c r="F64" s="45">
        <v>40000</v>
      </c>
      <c r="G64" s="50">
        <v>2927</v>
      </c>
      <c r="H64" s="50">
        <v>5273</v>
      </c>
      <c r="I64" s="50">
        <v>4800</v>
      </c>
      <c r="J64" s="50">
        <v>4000</v>
      </c>
      <c r="K64" s="50">
        <v>4000</v>
      </c>
      <c r="L64" s="50">
        <v>4000</v>
      </c>
      <c r="M64" s="50">
        <v>0</v>
      </c>
      <c r="N64" s="50">
        <v>0</v>
      </c>
      <c r="O64" s="50">
        <v>4000</v>
      </c>
      <c r="P64" s="50">
        <v>4000</v>
      </c>
      <c r="Q64" s="50">
        <v>4000</v>
      </c>
      <c r="R64" s="51">
        <v>3000</v>
      </c>
      <c r="S64" s="39"/>
    </row>
    <row r="65" spans="1:19" s="65" customFormat="1" ht="24" customHeight="1" thickBot="1">
      <c r="A65" s="368"/>
      <c r="B65" s="354"/>
      <c r="C65" s="17">
        <v>830</v>
      </c>
      <c r="D65" s="10" t="s">
        <v>14</v>
      </c>
      <c r="E65" s="17" t="s">
        <v>107</v>
      </c>
      <c r="F65" s="61">
        <v>40000</v>
      </c>
      <c r="G65" s="62">
        <v>2927</v>
      </c>
      <c r="H65" s="62">
        <v>5273</v>
      </c>
      <c r="I65" s="62">
        <v>4800</v>
      </c>
      <c r="J65" s="62">
        <v>4000</v>
      </c>
      <c r="K65" s="62">
        <v>4000</v>
      </c>
      <c r="L65" s="62">
        <v>4000</v>
      </c>
      <c r="M65" s="62">
        <v>0</v>
      </c>
      <c r="N65" s="62">
        <v>0</v>
      </c>
      <c r="O65" s="62">
        <v>4000</v>
      </c>
      <c r="P65" s="62">
        <v>4000</v>
      </c>
      <c r="Q65" s="62">
        <v>4000</v>
      </c>
      <c r="R65" s="63">
        <v>3000</v>
      </c>
      <c r="S65" s="64"/>
    </row>
    <row r="66" spans="1:19" s="132" customFormat="1" ht="28.5" customHeight="1" thickBot="1">
      <c r="A66" s="136" t="s">
        <v>0</v>
      </c>
      <c r="B66" s="135" t="s">
        <v>1</v>
      </c>
      <c r="C66" s="8" t="s">
        <v>2</v>
      </c>
      <c r="D66" s="8" t="s">
        <v>3</v>
      </c>
      <c r="E66" s="8" t="s">
        <v>69</v>
      </c>
      <c r="F66" s="21" t="s">
        <v>4</v>
      </c>
      <c r="G66" s="22" t="s">
        <v>57</v>
      </c>
      <c r="H66" s="22" t="s">
        <v>58</v>
      </c>
      <c r="I66" s="22" t="s">
        <v>59</v>
      </c>
      <c r="J66" s="38" t="s">
        <v>60</v>
      </c>
      <c r="K66" s="22" t="s">
        <v>61</v>
      </c>
      <c r="L66" s="22" t="s">
        <v>62</v>
      </c>
      <c r="M66" s="22" t="s">
        <v>63</v>
      </c>
      <c r="N66" s="22" t="s">
        <v>64</v>
      </c>
      <c r="O66" s="22" t="s">
        <v>65</v>
      </c>
      <c r="P66" s="22" t="s">
        <v>66</v>
      </c>
      <c r="Q66" s="22" t="s">
        <v>67</v>
      </c>
      <c r="R66" s="23" t="s">
        <v>68</v>
      </c>
      <c r="S66" s="131"/>
    </row>
    <row r="67" spans="1:19" s="67" customFormat="1" ht="18.75" customHeight="1">
      <c r="A67" s="330">
        <v>801</v>
      </c>
      <c r="B67" s="347">
        <v>80120</v>
      </c>
      <c r="C67" s="133"/>
      <c r="D67" s="134" t="s">
        <v>39</v>
      </c>
      <c r="E67" s="133"/>
      <c r="F67" s="70">
        <v>21500</v>
      </c>
      <c r="G67" s="71">
        <v>2637</v>
      </c>
      <c r="H67" s="71">
        <v>2594</v>
      </c>
      <c r="I67" s="71">
        <v>1901</v>
      </c>
      <c r="J67" s="71">
        <v>1861</v>
      </c>
      <c r="K67" s="71">
        <v>1781</v>
      </c>
      <c r="L67" s="71">
        <v>1781</v>
      </c>
      <c r="M67" s="71">
        <v>631</v>
      </c>
      <c r="N67" s="71">
        <v>627</v>
      </c>
      <c r="O67" s="71">
        <v>1919</v>
      </c>
      <c r="P67" s="71">
        <v>1940</v>
      </c>
      <c r="Q67" s="71">
        <v>1939</v>
      </c>
      <c r="R67" s="72">
        <v>1889</v>
      </c>
      <c r="S67" s="66"/>
    </row>
    <row r="68" spans="1:19" s="40" customFormat="1" ht="37.5" customHeight="1">
      <c r="A68" s="330"/>
      <c r="B68" s="348"/>
      <c r="C68" s="115" t="s">
        <v>117</v>
      </c>
      <c r="D68" s="10" t="s">
        <v>11</v>
      </c>
      <c r="E68" s="31" t="s">
        <v>119</v>
      </c>
      <c r="F68" s="49">
        <v>100</v>
      </c>
      <c r="G68" s="52">
        <v>16</v>
      </c>
      <c r="H68" s="52">
        <v>16</v>
      </c>
      <c r="I68" s="52">
        <v>16</v>
      </c>
      <c r="J68" s="52">
        <v>16</v>
      </c>
      <c r="K68" s="52">
        <v>16</v>
      </c>
      <c r="L68" s="52">
        <v>16</v>
      </c>
      <c r="M68" s="52">
        <v>4</v>
      </c>
      <c r="N68" s="52">
        <v>0</v>
      </c>
      <c r="O68" s="52">
        <v>0</v>
      </c>
      <c r="P68" s="52">
        <v>0</v>
      </c>
      <c r="Q68" s="52">
        <v>0</v>
      </c>
      <c r="R68" s="53">
        <v>0</v>
      </c>
      <c r="S68" s="39"/>
    </row>
    <row r="69" spans="1:29" s="40" customFormat="1" ht="22.5" customHeight="1">
      <c r="A69" s="330"/>
      <c r="B69" s="348"/>
      <c r="C69" s="321">
        <v>750</v>
      </c>
      <c r="D69" s="340" t="s">
        <v>75</v>
      </c>
      <c r="E69" s="31" t="s">
        <v>99</v>
      </c>
      <c r="F69" s="49">
        <v>20420</v>
      </c>
      <c r="G69" s="52">
        <v>2490</v>
      </c>
      <c r="H69" s="52">
        <v>2458</v>
      </c>
      <c r="I69" s="52">
        <v>1765</v>
      </c>
      <c r="J69" s="52">
        <v>1725</v>
      </c>
      <c r="K69" s="52">
        <v>1665</v>
      </c>
      <c r="L69" s="52">
        <v>1665</v>
      </c>
      <c r="M69" s="52">
        <v>547</v>
      </c>
      <c r="N69" s="52">
        <v>547</v>
      </c>
      <c r="O69" s="52">
        <v>1890</v>
      </c>
      <c r="P69" s="52">
        <v>1890</v>
      </c>
      <c r="Q69" s="52">
        <v>1889</v>
      </c>
      <c r="R69" s="53">
        <v>1889</v>
      </c>
      <c r="S69" s="73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s="40" customFormat="1" ht="40.5" customHeight="1">
      <c r="A70" s="330"/>
      <c r="B70" s="348"/>
      <c r="C70" s="325"/>
      <c r="D70" s="341"/>
      <c r="E70" s="31" t="s">
        <v>83</v>
      </c>
      <c r="F70" s="119">
        <v>6500</v>
      </c>
      <c r="G70" s="77">
        <v>758</v>
      </c>
      <c r="H70" s="77">
        <v>758</v>
      </c>
      <c r="I70" s="77">
        <v>565</v>
      </c>
      <c r="J70" s="77">
        <v>565</v>
      </c>
      <c r="K70" s="77">
        <v>565</v>
      </c>
      <c r="L70" s="77">
        <v>565</v>
      </c>
      <c r="M70" s="77">
        <v>447</v>
      </c>
      <c r="N70" s="77">
        <v>447</v>
      </c>
      <c r="O70" s="77">
        <v>458</v>
      </c>
      <c r="P70" s="77">
        <v>458</v>
      </c>
      <c r="Q70" s="77">
        <v>457</v>
      </c>
      <c r="R70" s="78">
        <v>457</v>
      </c>
      <c r="S70" s="73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s="40" customFormat="1" ht="43.5" customHeight="1">
      <c r="A71" s="330"/>
      <c r="B71" s="348"/>
      <c r="C71" s="325"/>
      <c r="D71" s="341"/>
      <c r="E71" s="2" t="s">
        <v>84</v>
      </c>
      <c r="F71" s="119">
        <v>13920</v>
      </c>
      <c r="G71" s="77">
        <v>1732</v>
      </c>
      <c r="H71" s="77">
        <v>1700</v>
      </c>
      <c r="I71" s="77">
        <v>1200</v>
      </c>
      <c r="J71" s="77">
        <v>1160</v>
      </c>
      <c r="K71" s="77">
        <v>1100</v>
      </c>
      <c r="L71" s="77">
        <v>1100</v>
      </c>
      <c r="M71" s="77">
        <v>100</v>
      </c>
      <c r="N71" s="77">
        <v>100</v>
      </c>
      <c r="O71" s="77">
        <v>1432</v>
      </c>
      <c r="P71" s="77">
        <v>1432</v>
      </c>
      <c r="Q71" s="77">
        <v>1432</v>
      </c>
      <c r="R71" s="78">
        <v>1432</v>
      </c>
      <c r="S71" s="73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19" s="40" customFormat="1" ht="38.25" customHeight="1">
      <c r="A72" s="330"/>
      <c r="B72" s="350"/>
      <c r="C72" s="2">
        <v>970</v>
      </c>
      <c r="D72" s="5" t="s">
        <v>22</v>
      </c>
      <c r="E72" s="34" t="s">
        <v>84</v>
      </c>
      <c r="F72" s="120">
        <v>980</v>
      </c>
      <c r="G72" s="62">
        <v>131</v>
      </c>
      <c r="H72" s="62">
        <v>120</v>
      </c>
      <c r="I72" s="62">
        <v>120</v>
      </c>
      <c r="J72" s="62">
        <v>120</v>
      </c>
      <c r="K72" s="62">
        <v>100</v>
      </c>
      <c r="L72" s="62">
        <v>100</v>
      </c>
      <c r="M72" s="62">
        <v>80</v>
      </c>
      <c r="N72" s="62">
        <v>80</v>
      </c>
      <c r="O72" s="62">
        <v>29</v>
      </c>
      <c r="P72" s="62">
        <v>50</v>
      </c>
      <c r="Q72" s="62">
        <v>50</v>
      </c>
      <c r="R72" s="63">
        <v>0</v>
      </c>
      <c r="S72" s="39"/>
    </row>
    <row r="73" spans="1:19" s="40" customFormat="1" ht="17.25" customHeight="1">
      <c r="A73" s="330"/>
      <c r="B73" s="347">
        <v>80130</v>
      </c>
      <c r="C73" s="27"/>
      <c r="D73" s="14" t="s">
        <v>40</v>
      </c>
      <c r="E73" s="27"/>
      <c r="F73" s="45">
        <v>104964</v>
      </c>
      <c r="G73" s="50">
        <v>4902</v>
      </c>
      <c r="H73" s="50">
        <v>16581</v>
      </c>
      <c r="I73" s="50">
        <v>8885</v>
      </c>
      <c r="J73" s="50">
        <v>10755</v>
      </c>
      <c r="K73" s="50">
        <v>9188</v>
      </c>
      <c r="L73" s="50">
        <v>8210</v>
      </c>
      <c r="M73" s="50">
        <v>5379</v>
      </c>
      <c r="N73" s="50">
        <v>5343</v>
      </c>
      <c r="O73" s="50">
        <v>9379</v>
      </c>
      <c r="P73" s="50">
        <v>9621</v>
      </c>
      <c r="Q73" s="50">
        <v>9020</v>
      </c>
      <c r="R73" s="51">
        <v>7701</v>
      </c>
      <c r="S73" s="39"/>
    </row>
    <row r="74" spans="1:50" s="40" customFormat="1" ht="24" customHeight="1">
      <c r="A74" s="330"/>
      <c r="B74" s="348"/>
      <c r="C74" s="321">
        <v>690</v>
      </c>
      <c r="D74" s="340" t="s">
        <v>11</v>
      </c>
      <c r="E74" s="2" t="s">
        <v>99</v>
      </c>
      <c r="F74" s="49">
        <v>824</v>
      </c>
      <c r="G74" s="52">
        <v>38</v>
      </c>
      <c r="H74" s="52">
        <v>60</v>
      </c>
      <c r="I74" s="52">
        <v>85</v>
      </c>
      <c r="J74" s="52">
        <v>85</v>
      </c>
      <c r="K74" s="52">
        <v>80</v>
      </c>
      <c r="L74" s="52">
        <v>90</v>
      </c>
      <c r="M74" s="52">
        <v>40</v>
      </c>
      <c r="N74" s="52">
        <v>40</v>
      </c>
      <c r="O74" s="52">
        <v>80</v>
      </c>
      <c r="P74" s="52">
        <v>89</v>
      </c>
      <c r="Q74" s="52">
        <v>88</v>
      </c>
      <c r="R74" s="53">
        <v>49</v>
      </c>
      <c r="S74" s="73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</row>
    <row r="75" spans="1:50" s="40" customFormat="1" ht="25.5" customHeight="1">
      <c r="A75" s="330"/>
      <c r="B75" s="348"/>
      <c r="C75" s="321"/>
      <c r="D75" s="327"/>
      <c r="E75" s="2" t="s">
        <v>107</v>
      </c>
      <c r="F75" s="79">
        <v>344</v>
      </c>
      <c r="G75" s="80">
        <v>26</v>
      </c>
      <c r="H75" s="80">
        <v>40</v>
      </c>
      <c r="I75" s="80">
        <v>40</v>
      </c>
      <c r="J75" s="80">
        <v>40</v>
      </c>
      <c r="K75" s="80">
        <v>40</v>
      </c>
      <c r="L75" s="80">
        <v>40</v>
      </c>
      <c r="M75" s="80">
        <v>0</v>
      </c>
      <c r="N75" s="80">
        <v>0</v>
      </c>
      <c r="O75" s="80">
        <v>40</v>
      </c>
      <c r="P75" s="80">
        <v>40</v>
      </c>
      <c r="Q75" s="80">
        <v>38</v>
      </c>
      <c r="R75" s="81">
        <v>0</v>
      </c>
      <c r="S75" s="73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</row>
    <row r="76" spans="1:50" s="40" customFormat="1" ht="32.25" customHeight="1">
      <c r="A76" s="330"/>
      <c r="B76" s="348"/>
      <c r="C76" s="321"/>
      <c r="D76" s="328"/>
      <c r="E76" s="2" t="s">
        <v>108</v>
      </c>
      <c r="F76" s="79">
        <v>480</v>
      </c>
      <c r="G76" s="80">
        <v>12</v>
      </c>
      <c r="H76" s="80">
        <v>20</v>
      </c>
      <c r="I76" s="80">
        <v>45</v>
      </c>
      <c r="J76" s="80">
        <v>45</v>
      </c>
      <c r="K76" s="80">
        <v>40</v>
      </c>
      <c r="L76" s="80">
        <v>50</v>
      </c>
      <c r="M76" s="80">
        <v>40</v>
      </c>
      <c r="N76" s="80">
        <v>40</v>
      </c>
      <c r="O76" s="80">
        <v>40</v>
      </c>
      <c r="P76" s="80">
        <v>49</v>
      </c>
      <c r="Q76" s="80">
        <v>50</v>
      </c>
      <c r="R76" s="81">
        <v>49</v>
      </c>
      <c r="S76" s="73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</row>
    <row r="77" spans="1:34" s="40" customFormat="1" ht="24.75" customHeight="1">
      <c r="A77" s="330"/>
      <c r="B77" s="348"/>
      <c r="C77" s="321">
        <v>750</v>
      </c>
      <c r="D77" s="340" t="s">
        <v>75</v>
      </c>
      <c r="E77" s="2" t="s">
        <v>99</v>
      </c>
      <c r="F77" s="49">
        <v>39630</v>
      </c>
      <c r="G77" s="52">
        <v>1293</v>
      </c>
      <c r="H77" s="52">
        <v>6121</v>
      </c>
      <c r="I77" s="52">
        <v>3442</v>
      </c>
      <c r="J77" s="52">
        <v>3442</v>
      </c>
      <c r="K77" s="52">
        <v>3380</v>
      </c>
      <c r="L77" s="52">
        <v>2862</v>
      </c>
      <c r="M77" s="52">
        <v>2862</v>
      </c>
      <c r="N77" s="52">
        <v>2876</v>
      </c>
      <c r="O77" s="52">
        <v>2842</v>
      </c>
      <c r="P77" s="52">
        <v>4105</v>
      </c>
      <c r="Q77" s="52">
        <v>3505</v>
      </c>
      <c r="R77" s="53">
        <v>2900</v>
      </c>
      <c r="S77" s="73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:34" s="40" customFormat="1" ht="39.75" customHeight="1">
      <c r="A78" s="330"/>
      <c r="B78" s="348"/>
      <c r="C78" s="321"/>
      <c r="D78" s="341"/>
      <c r="E78" s="2" t="s">
        <v>104</v>
      </c>
      <c r="F78" s="79">
        <v>18790</v>
      </c>
      <c r="G78" s="77">
        <v>0</v>
      </c>
      <c r="H78" s="77">
        <v>1602</v>
      </c>
      <c r="I78" s="77">
        <v>1700</v>
      </c>
      <c r="J78" s="77">
        <v>1700</v>
      </c>
      <c r="K78" s="77">
        <v>1700</v>
      </c>
      <c r="L78" s="77">
        <v>1700</v>
      </c>
      <c r="M78" s="77">
        <v>1700</v>
      </c>
      <c r="N78" s="77">
        <v>1700</v>
      </c>
      <c r="O78" s="77">
        <v>1700</v>
      </c>
      <c r="P78" s="77">
        <v>1763</v>
      </c>
      <c r="Q78" s="77">
        <v>1763</v>
      </c>
      <c r="R78" s="78">
        <v>1762</v>
      </c>
      <c r="S78" s="73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:34" s="40" customFormat="1" ht="42.75" customHeight="1">
      <c r="A79" s="330"/>
      <c r="B79" s="348"/>
      <c r="C79" s="321"/>
      <c r="D79" s="341"/>
      <c r="E79" s="2" t="s">
        <v>106</v>
      </c>
      <c r="F79" s="79">
        <v>6100</v>
      </c>
      <c r="G79" s="77">
        <v>466</v>
      </c>
      <c r="H79" s="77">
        <v>600</v>
      </c>
      <c r="I79" s="77">
        <v>550</v>
      </c>
      <c r="J79" s="77">
        <v>550</v>
      </c>
      <c r="K79" s="77">
        <v>550</v>
      </c>
      <c r="L79" s="77">
        <v>550</v>
      </c>
      <c r="M79" s="77">
        <v>550</v>
      </c>
      <c r="N79" s="77">
        <v>484</v>
      </c>
      <c r="O79" s="77">
        <v>450</v>
      </c>
      <c r="P79" s="77">
        <v>450</v>
      </c>
      <c r="Q79" s="77">
        <v>450</v>
      </c>
      <c r="R79" s="78">
        <v>450</v>
      </c>
      <c r="S79" s="73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:34" s="40" customFormat="1" ht="29.25" customHeight="1">
      <c r="A80" s="330"/>
      <c r="B80" s="348"/>
      <c r="C80" s="321"/>
      <c r="D80" s="341"/>
      <c r="E80" s="2" t="s">
        <v>107</v>
      </c>
      <c r="F80" s="79">
        <v>9740</v>
      </c>
      <c r="G80" s="80">
        <v>827</v>
      </c>
      <c r="H80" s="80">
        <v>2719</v>
      </c>
      <c r="I80" s="80">
        <v>992</v>
      </c>
      <c r="J80" s="80">
        <v>992</v>
      </c>
      <c r="K80" s="80">
        <v>930</v>
      </c>
      <c r="L80" s="80">
        <v>412</v>
      </c>
      <c r="M80" s="80">
        <v>412</v>
      </c>
      <c r="N80" s="80">
        <v>492</v>
      </c>
      <c r="O80" s="80">
        <v>492</v>
      </c>
      <c r="P80" s="80">
        <v>492</v>
      </c>
      <c r="Q80" s="80">
        <v>492</v>
      </c>
      <c r="R80" s="81">
        <v>488</v>
      </c>
      <c r="S80" s="73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:34" s="40" customFormat="1" ht="43.5" customHeight="1">
      <c r="A81" s="330"/>
      <c r="B81" s="348"/>
      <c r="C81" s="321"/>
      <c r="D81" s="341"/>
      <c r="E81" s="2" t="s">
        <v>105</v>
      </c>
      <c r="F81" s="79">
        <v>5000</v>
      </c>
      <c r="G81" s="80">
        <v>0</v>
      </c>
      <c r="H81" s="80">
        <v>1200</v>
      </c>
      <c r="I81" s="80">
        <v>200</v>
      </c>
      <c r="J81" s="80">
        <v>200</v>
      </c>
      <c r="K81" s="80">
        <v>200</v>
      </c>
      <c r="L81" s="80">
        <v>200</v>
      </c>
      <c r="M81" s="80">
        <v>200</v>
      </c>
      <c r="N81" s="80">
        <v>200</v>
      </c>
      <c r="O81" s="80">
        <v>200</v>
      </c>
      <c r="P81" s="80">
        <v>1400</v>
      </c>
      <c r="Q81" s="80">
        <v>800</v>
      </c>
      <c r="R81" s="81">
        <v>200</v>
      </c>
      <c r="S81" s="73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:23" s="40" customFormat="1" ht="19.5" customHeight="1">
      <c r="A82" s="330"/>
      <c r="B82" s="348"/>
      <c r="C82" s="321">
        <v>830</v>
      </c>
      <c r="D82" s="324" t="s">
        <v>14</v>
      </c>
      <c r="E82" s="2" t="s">
        <v>99</v>
      </c>
      <c r="F82" s="49">
        <v>11150</v>
      </c>
      <c r="G82" s="52">
        <v>295</v>
      </c>
      <c r="H82" s="52">
        <v>1266</v>
      </c>
      <c r="I82" s="52">
        <v>1058</v>
      </c>
      <c r="J82" s="52">
        <v>1028</v>
      </c>
      <c r="K82" s="52">
        <v>1028</v>
      </c>
      <c r="L82" s="52">
        <v>1058</v>
      </c>
      <c r="M82" s="52">
        <v>927</v>
      </c>
      <c r="N82" s="52">
        <v>927</v>
      </c>
      <c r="O82" s="52">
        <v>957</v>
      </c>
      <c r="P82" s="52">
        <v>927</v>
      </c>
      <c r="Q82" s="52">
        <v>927</v>
      </c>
      <c r="R82" s="53">
        <v>752</v>
      </c>
      <c r="S82" s="73"/>
      <c r="T82" s="74"/>
      <c r="U82" s="74"/>
      <c r="V82" s="74"/>
      <c r="W82" s="74"/>
    </row>
    <row r="83" spans="1:23" s="40" customFormat="1" ht="40.5" customHeight="1">
      <c r="A83" s="330"/>
      <c r="B83" s="348"/>
      <c r="C83" s="321"/>
      <c r="D83" s="324"/>
      <c r="E83" s="2" t="s">
        <v>104</v>
      </c>
      <c r="F83" s="79">
        <v>5000</v>
      </c>
      <c r="G83" s="80">
        <v>0</v>
      </c>
      <c r="H83" s="80">
        <v>200</v>
      </c>
      <c r="I83" s="80">
        <v>500</v>
      </c>
      <c r="J83" s="80">
        <v>500</v>
      </c>
      <c r="K83" s="80">
        <v>500</v>
      </c>
      <c r="L83" s="80">
        <v>500</v>
      </c>
      <c r="M83" s="80">
        <v>500</v>
      </c>
      <c r="N83" s="80">
        <v>500</v>
      </c>
      <c r="O83" s="80">
        <v>500</v>
      </c>
      <c r="P83" s="80">
        <v>500</v>
      </c>
      <c r="Q83" s="80">
        <v>500</v>
      </c>
      <c r="R83" s="81">
        <v>300</v>
      </c>
      <c r="S83" s="73"/>
      <c r="T83" s="74"/>
      <c r="U83" s="74"/>
      <c r="V83" s="74"/>
      <c r="W83" s="74"/>
    </row>
    <row r="84" spans="1:23" s="40" customFormat="1" ht="27" customHeight="1">
      <c r="A84" s="330"/>
      <c r="B84" s="348"/>
      <c r="C84" s="321"/>
      <c r="D84" s="324"/>
      <c r="E84" s="2" t="s">
        <v>107</v>
      </c>
      <c r="F84" s="79">
        <v>6030</v>
      </c>
      <c r="G84" s="80">
        <v>295</v>
      </c>
      <c r="H84" s="80">
        <v>1066</v>
      </c>
      <c r="I84" s="80">
        <v>528</v>
      </c>
      <c r="J84" s="80">
        <v>528</v>
      </c>
      <c r="K84" s="80">
        <v>528</v>
      </c>
      <c r="L84" s="80">
        <v>528</v>
      </c>
      <c r="M84" s="80">
        <v>427</v>
      </c>
      <c r="N84" s="80">
        <v>427</v>
      </c>
      <c r="O84" s="80">
        <v>427</v>
      </c>
      <c r="P84" s="80">
        <v>427</v>
      </c>
      <c r="Q84" s="80">
        <v>427</v>
      </c>
      <c r="R84" s="81">
        <v>422</v>
      </c>
      <c r="S84" s="73"/>
      <c r="T84" s="74"/>
      <c r="U84" s="74"/>
      <c r="V84" s="74"/>
      <c r="W84" s="74"/>
    </row>
    <row r="85" spans="1:23" s="65" customFormat="1" ht="25.5" customHeight="1">
      <c r="A85" s="330"/>
      <c r="B85" s="348"/>
      <c r="C85" s="321"/>
      <c r="D85" s="325"/>
      <c r="E85" s="17" t="s">
        <v>108</v>
      </c>
      <c r="F85" s="89">
        <v>120</v>
      </c>
      <c r="G85" s="110">
        <v>0</v>
      </c>
      <c r="H85" s="110">
        <v>0</v>
      </c>
      <c r="I85" s="110">
        <v>30</v>
      </c>
      <c r="J85" s="110">
        <v>0</v>
      </c>
      <c r="K85" s="110">
        <v>0</v>
      </c>
      <c r="L85" s="110">
        <v>30</v>
      </c>
      <c r="M85" s="110">
        <v>0</v>
      </c>
      <c r="N85" s="110">
        <v>0</v>
      </c>
      <c r="O85" s="110">
        <v>30</v>
      </c>
      <c r="P85" s="110">
        <v>0</v>
      </c>
      <c r="Q85" s="110">
        <v>0</v>
      </c>
      <c r="R85" s="111">
        <v>30</v>
      </c>
      <c r="S85" s="112"/>
      <c r="T85" s="113"/>
      <c r="U85" s="113"/>
      <c r="V85" s="113"/>
      <c r="W85" s="113"/>
    </row>
    <row r="86" spans="1:19" s="40" customFormat="1" ht="24" customHeight="1">
      <c r="A86" s="330"/>
      <c r="B86" s="348"/>
      <c r="C86" s="338">
        <v>960</v>
      </c>
      <c r="D86" s="327" t="s">
        <v>41</v>
      </c>
      <c r="E86" s="2" t="s">
        <v>99</v>
      </c>
      <c r="F86" s="49">
        <v>47060</v>
      </c>
      <c r="G86" s="52">
        <v>3276</v>
      </c>
      <c r="H86" s="52">
        <v>2834</v>
      </c>
      <c r="I86" s="52">
        <v>4300</v>
      </c>
      <c r="J86" s="52">
        <v>6200</v>
      </c>
      <c r="K86" s="52">
        <v>4700</v>
      </c>
      <c r="L86" s="52">
        <v>4200</v>
      </c>
      <c r="M86" s="52">
        <v>1550</v>
      </c>
      <c r="N86" s="52">
        <v>1500</v>
      </c>
      <c r="O86" s="52">
        <v>5500</v>
      </c>
      <c r="P86" s="52">
        <v>4500</v>
      </c>
      <c r="Q86" s="52">
        <v>4500</v>
      </c>
      <c r="R86" s="53">
        <v>4000</v>
      </c>
      <c r="S86" s="39"/>
    </row>
    <row r="87" spans="1:19" s="67" customFormat="1" ht="25.5" customHeight="1">
      <c r="A87" s="330"/>
      <c r="B87" s="348"/>
      <c r="C87" s="338"/>
      <c r="D87" s="327"/>
      <c r="E87" s="109" t="s">
        <v>107</v>
      </c>
      <c r="F87" s="114">
        <v>1250</v>
      </c>
      <c r="G87" s="116">
        <v>0</v>
      </c>
      <c r="H87" s="116">
        <v>300</v>
      </c>
      <c r="I87" s="116">
        <v>300</v>
      </c>
      <c r="J87" s="116">
        <v>200</v>
      </c>
      <c r="K87" s="116">
        <v>200</v>
      </c>
      <c r="L87" s="116">
        <v>200</v>
      </c>
      <c r="M87" s="116">
        <v>50</v>
      </c>
      <c r="N87" s="116">
        <v>0</v>
      </c>
      <c r="O87" s="116">
        <v>0</v>
      </c>
      <c r="P87" s="116">
        <v>0</v>
      </c>
      <c r="Q87" s="116">
        <v>0</v>
      </c>
      <c r="R87" s="117">
        <v>0</v>
      </c>
      <c r="S87" s="66"/>
    </row>
    <row r="88" spans="1:19" s="40" customFormat="1" ht="39.75" customHeight="1">
      <c r="A88" s="330"/>
      <c r="B88" s="348"/>
      <c r="C88" s="338"/>
      <c r="D88" s="327"/>
      <c r="E88" s="36" t="s">
        <v>106</v>
      </c>
      <c r="F88" s="79">
        <v>25810</v>
      </c>
      <c r="G88" s="77">
        <v>2776</v>
      </c>
      <c r="H88" s="77">
        <v>2034</v>
      </c>
      <c r="I88" s="77">
        <v>2000</v>
      </c>
      <c r="J88" s="77">
        <v>4000</v>
      </c>
      <c r="K88" s="77">
        <v>3000</v>
      </c>
      <c r="L88" s="77">
        <v>2000</v>
      </c>
      <c r="M88" s="77">
        <v>500</v>
      </c>
      <c r="N88" s="77">
        <v>500</v>
      </c>
      <c r="O88" s="77">
        <v>3000</v>
      </c>
      <c r="P88" s="77">
        <v>2000</v>
      </c>
      <c r="Q88" s="77">
        <v>2000</v>
      </c>
      <c r="R88" s="78">
        <v>2000</v>
      </c>
      <c r="S88" s="39"/>
    </row>
    <row r="89" spans="1:19" s="40" customFormat="1" ht="33" customHeight="1">
      <c r="A89" s="330"/>
      <c r="B89" s="348"/>
      <c r="C89" s="339"/>
      <c r="D89" s="328"/>
      <c r="E89" s="2" t="s">
        <v>108</v>
      </c>
      <c r="F89" s="79">
        <v>20000</v>
      </c>
      <c r="G89" s="77">
        <v>500</v>
      </c>
      <c r="H89" s="77">
        <v>500</v>
      </c>
      <c r="I89" s="77">
        <v>2000</v>
      </c>
      <c r="J89" s="77">
        <v>2000</v>
      </c>
      <c r="K89" s="77">
        <v>1500</v>
      </c>
      <c r="L89" s="77">
        <v>2000</v>
      </c>
      <c r="M89" s="77">
        <v>1000</v>
      </c>
      <c r="N89" s="77">
        <v>1000</v>
      </c>
      <c r="O89" s="77">
        <v>2500</v>
      </c>
      <c r="P89" s="77">
        <v>2500</v>
      </c>
      <c r="Q89" s="77">
        <v>2500</v>
      </c>
      <c r="R89" s="78">
        <v>2000</v>
      </c>
      <c r="S89" s="39"/>
    </row>
    <row r="90" spans="1:19" s="40" customFormat="1" ht="56.25" customHeight="1">
      <c r="A90" s="330"/>
      <c r="B90" s="350"/>
      <c r="C90" s="2">
        <v>2705</v>
      </c>
      <c r="D90" s="5" t="s">
        <v>92</v>
      </c>
      <c r="E90" s="17" t="s">
        <v>112</v>
      </c>
      <c r="F90" s="87">
        <v>6300</v>
      </c>
      <c r="G90" s="80">
        <v>0</v>
      </c>
      <c r="H90" s="80">
        <v>6300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1">
        <v>0</v>
      </c>
      <c r="S90" s="39"/>
    </row>
    <row r="91" spans="1:32" s="40" customFormat="1" ht="41.25" customHeight="1">
      <c r="A91" s="330"/>
      <c r="B91" s="347">
        <v>80140</v>
      </c>
      <c r="C91" s="27"/>
      <c r="D91" s="14" t="s">
        <v>85</v>
      </c>
      <c r="E91" s="27"/>
      <c r="F91" s="45">
        <v>55597</v>
      </c>
      <c r="G91" s="50">
        <v>2410</v>
      </c>
      <c r="H91" s="50">
        <v>29820</v>
      </c>
      <c r="I91" s="50">
        <v>2500</v>
      </c>
      <c r="J91" s="50">
        <v>2500</v>
      </c>
      <c r="K91" s="50">
        <v>2500</v>
      </c>
      <c r="L91" s="50">
        <v>2500</v>
      </c>
      <c r="M91" s="50">
        <v>2500</v>
      </c>
      <c r="N91" s="50">
        <v>0</v>
      </c>
      <c r="O91" s="50">
        <v>2500</v>
      </c>
      <c r="P91" s="50">
        <v>2500</v>
      </c>
      <c r="Q91" s="50">
        <v>2500</v>
      </c>
      <c r="R91" s="51">
        <v>3367</v>
      </c>
      <c r="S91" s="82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</row>
    <row r="92" spans="1:19" s="40" customFormat="1" ht="27.75" customHeight="1">
      <c r="A92" s="366"/>
      <c r="B92" s="348"/>
      <c r="C92" s="4">
        <v>830</v>
      </c>
      <c r="D92" s="5" t="s">
        <v>14</v>
      </c>
      <c r="E92" s="33" t="s">
        <v>91</v>
      </c>
      <c r="F92" s="20">
        <v>55597</v>
      </c>
      <c r="G92" s="52">
        <v>2410</v>
      </c>
      <c r="H92" s="52">
        <v>29820</v>
      </c>
      <c r="I92" s="52">
        <v>2500</v>
      </c>
      <c r="J92" s="52">
        <v>2500</v>
      </c>
      <c r="K92" s="52">
        <v>2500</v>
      </c>
      <c r="L92" s="52">
        <v>2500</v>
      </c>
      <c r="M92" s="52">
        <v>2500</v>
      </c>
      <c r="N92" s="52">
        <v>0</v>
      </c>
      <c r="O92" s="52">
        <v>2500</v>
      </c>
      <c r="P92" s="52">
        <v>2500</v>
      </c>
      <c r="Q92" s="52">
        <v>2500</v>
      </c>
      <c r="R92" s="53">
        <v>3367</v>
      </c>
      <c r="S92" s="39"/>
    </row>
    <row r="93" spans="1:19" s="40" customFormat="1" ht="21.75" customHeight="1">
      <c r="A93" s="335">
        <v>803</v>
      </c>
      <c r="B93" s="30"/>
      <c r="C93" s="29"/>
      <c r="D93" s="16" t="s">
        <v>42</v>
      </c>
      <c r="E93" s="29"/>
      <c r="F93" s="48">
        <v>87904</v>
      </c>
      <c r="G93" s="75">
        <v>0</v>
      </c>
      <c r="H93" s="75">
        <v>0</v>
      </c>
      <c r="I93" s="75">
        <v>48544</v>
      </c>
      <c r="J93" s="75">
        <v>0</v>
      </c>
      <c r="K93" s="75">
        <v>0</v>
      </c>
      <c r="L93" s="75">
        <v>39360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6">
        <v>0</v>
      </c>
      <c r="S93" s="39"/>
    </row>
    <row r="94" spans="1:19" s="40" customFormat="1" ht="22.5" customHeight="1">
      <c r="A94" s="335"/>
      <c r="B94" s="347">
        <v>80309</v>
      </c>
      <c r="C94" s="28"/>
      <c r="D94" s="14" t="s">
        <v>43</v>
      </c>
      <c r="E94" s="27"/>
      <c r="F94" s="45">
        <v>87904</v>
      </c>
      <c r="G94" s="84">
        <v>0</v>
      </c>
      <c r="H94" s="84">
        <v>0</v>
      </c>
      <c r="I94" s="84">
        <v>48544</v>
      </c>
      <c r="J94" s="84">
        <v>0</v>
      </c>
      <c r="K94" s="84">
        <v>0</v>
      </c>
      <c r="L94" s="84">
        <v>39360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5">
        <v>0</v>
      </c>
      <c r="S94" s="39"/>
    </row>
    <row r="95" spans="1:19" s="40" customFormat="1" ht="72" customHeight="1">
      <c r="A95" s="335"/>
      <c r="B95" s="348"/>
      <c r="C95" s="1">
        <v>2888</v>
      </c>
      <c r="D95" s="5" t="s">
        <v>86</v>
      </c>
      <c r="E95" s="12" t="s">
        <v>71</v>
      </c>
      <c r="F95" s="49">
        <v>65928</v>
      </c>
      <c r="G95" s="52">
        <v>0</v>
      </c>
      <c r="H95" s="52">
        <v>0</v>
      </c>
      <c r="I95" s="52">
        <v>36408</v>
      </c>
      <c r="J95" s="52">
        <v>0</v>
      </c>
      <c r="K95" s="52">
        <v>0</v>
      </c>
      <c r="L95" s="52">
        <v>29520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3">
        <v>0</v>
      </c>
      <c r="S95" s="39"/>
    </row>
    <row r="96" spans="1:19" s="40" customFormat="1" ht="73.5" customHeight="1">
      <c r="A96" s="333"/>
      <c r="B96" s="348"/>
      <c r="C96" s="12">
        <v>2889</v>
      </c>
      <c r="D96" s="5" t="s">
        <v>86</v>
      </c>
      <c r="E96" s="12" t="s">
        <v>71</v>
      </c>
      <c r="F96" s="49">
        <v>21976</v>
      </c>
      <c r="G96" s="52">
        <v>0</v>
      </c>
      <c r="H96" s="52">
        <v>0</v>
      </c>
      <c r="I96" s="52">
        <v>12136</v>
      </c>
      <c r="J96" s="52">
        <v>0</v>
      </c>
      <c r="K96" s="52">
        <v>0</v>
      </c>
      <c r="L96" s="52">
        <v>9840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3">
        <v>0</v>
      </c>
      <c r="S96" s="39"/>
    </row>
    <row r="97" spans="1:19" s="65" customFormat="1" ht="24" customHeight="1" thickBot="1">
      <c r="A97" s="148">
        <v>851</v>
      </c>
      <c r="B97" s="137"/>
      <c r="C97" s="138"/>
      <c r="D97" s="139" t="s">
        <v>44</v>
      </c>
      <c r="E97" s="138"/>
      <c r="F97" s="140">
        <v>1216981</v>
      </c>
      <c r="G97" s="141">
        <v>20000</v>
      </c>
      <c r="H97" s="141">
        <v>83495</v>
      </c>
      <c r="I97" s="141">
        <v>111348</v>
      </c>
      <c r="J97" s="141">
        <v>111348</v>
      </c>
      <c r="K97" s="141">
        <v>111348</v>
      </c>
      <c r="L97" s="141">
        <v>111348</v>
      </c>
      <c r="M97" s="141">
        <v>111348</v>
      </c>
      <c r="N97" s="141">
        <v>111348</v>
      </c>
      <c r="O97" s="141">
        <v>111348</v>
      </c>
      <c r="P97" s="141">
        <v>111348</v>
      </c>
      <c r="Q97" s="141">
        <v>111348</v>
      </c>
      <c r="R97" s="142">
        <v>111354</v>
      </c>
      <c r="S97" s="64"/>
    </row>
    <row r="98" spans="1:19" s="132" customFormat="1" ht="28.5" customHeight="1" thickBot="1">
      <c r="A98" s="136" t="s">
        <v>0</v>
      </c>
      <c r="B98" s="135" t="s">
        <v>1</v>
      </c>
      <c r="C98" s="8" t="s">
        <v>2</v>
      </c>
      <c r="D98" s="8" t="s">
        <v>3</v>
      </c>
      <c r="E98" s="8" t="s">
        <v>69</v>
      </c>
      <c r="F98" s="21" t="s">
        <v>4</v>
      </c>
      <c r="G98" s="22" t="s">
        <v>57</v>
      </c>
      <c r="H98" s="22" t="s">
        <v>58</v>
      </c>
      <c r="I98" s="22" t="s">
        <v>59</v>
      </c>
      <c r="J98" s="38" t="s">
        <v>60</v>
      </c>
      <c r="K98" s="22" t="s">
        <v>61</v>
      </c>
      <c r="L98" s="22" t="s">
        <v>62</v>
      </c>
      <c r="M98" s="22" t="s">
        <v>63</v>
      </c>
      <c r="N98" s="22" t="s">
        <v>64</v>
      </c>
      <c r="O98" s="22" t="s">
        <v>65</v>
      </c>
      <c r="P98" s="22" t="s">
        <v>66</v>
      </c>
      <c r="Q98" s="22" t="s">
        <v>67</v>
      </c>
      <c r="R98" s="23" t="s">
        <v>68</v>
      </c>
      <c r="S98" s="131"/>
    </row>
    <row r="99" spans="1:23" s="67" customFormat="1" ht="58.5" customHeight="1">
      <c r="A99" s="329">
        <v>851</v>
      </c>
      <c r="B99" s="354">
        <v>85156</v>
      </c>
      <c r="C99" s="28"/>
      <c r="D99" s="15" t="s">
        <v>87</v>
      </c>
      <c r="E99" s="28"/>
      <c r="F99" s="70">
        <v>1216981</v>
      </c>
      <c r="G99" s="71">
        <v>20000</v>
      </c>
      <c r="H99" s="71">
        <v>83495</v>
      </c>
      <c r="I99" s="71">
        <v>111348</v>
      </c>
      <c r="J99" s="71">
        <v>111348</v>
      </c>
      <c r="K99" s="71">
        <v>111348</v>
      </c>
      <c r="L99" s="71">
        <v>111348</v>
      </c>
      <c r="M99" s="71">
        <v>111348</v>
      </c>
      <c r="N99" s="71">
        <v>111348</v>
      </c>
      <c r="O99" s="71">
        <v>111348</v>
      </c>
      <c r="P99" s="71">
        <v>111348</v>
      </c>
      <c r="Q99" s="71">
        <v>111348</v>
      </c>
      <c r="R99" s="72">
        <v>111354</v>
      </c>
      <c r="S99" s="143"/>
      <c r="T99" s="144"/>
      <c r="U99" s="144"/>
      <c r="V99" s="144"/>
      <c r="W99" s="144"/>
    </row>
    <row r="100" spans="1:19" s="40" customFormat="1" ht="54" customHeight="1">
      <c r="A100" s="366"/>
      <c r="B100" s="351"/>
      <c r="C100" s="3">
        <v>2110</v>
      </c>
      <c r="D100" s="5" t="s">
        <v>70</v>
      </c>
      <c r="E100" s="3" t="s">
        <v>112</v>
      </c>
      <c r="F100" s="49">
        <v>1216981</v>
      </c>
      <c r="G100" s="52">
        <v>20000</v>
      </c>
      <c r="H100" s="52">
        <v>83495</v>
      </c>
      <c r="I100" s="52">
        <v>111348</v>
      </c>
      <c r="J100" s="52">
        <v>111348</v>
      </c>
      <c r="K100" s="52">
        <v>111348</v>
      </c>
      <c r="L100" s="52">
        <v>111348</v>
      </c>
      <c r="M100" s="52">
        <v>111348</v>
      </c>
      <c r="N100" s="52">
        <v>111348</v>
      </c>
      <c r="O100" s="52">
        <v>111348</v>
      </c>
      <c r="P100" s="52">
        <v>111348</v>
      </c>
      <c r="Q100" s="52">
        <v>111348</v>
      </c>
      <c r="R100" s="53">
        <v>111354</v>
      </c>
      <c r="S100" s="73"/>
    </row>
    <row r="101" spans="1:19" s="40" customFormat="1" ht="21" customHeight="1">
      <c r="A101" s="333">
        <v>852</v>
      </c>
      <c r="B101" s="68"/>
      <c r="C101" s="29"/>
      <c r="D101" s="16" t="s">
        <v>45</v>
      </c>
      <c r="E101" s="29"/>
      <c r="F101" s="86">
        <v>11032149</v>
      </c>
      <c r="G101" s="43">
        <v>809678</v>
      </c>
      <c r="H101" s="43">
        <v>1487262</v>
      </c>
      <c r="I101" s="43">
        <v>872572</v>
      </c>
      <c r="J101" s="43">
        <v>871922</v>
      </c>
      <c r="K101" s="43">
        <v>871922</v>
      </c>
      <c r="L101" s="43">
        <v>871922</v>
      </c>
      <c r="M101" s="43">
        <v>871922</v>
      </c>
      <c r="N101" s="43">
        <v>872922</v>
      </c>
      <c r="O101" s="43">
        <v>874622</v>
      </c>
      <c r="P101" s="43">
        <v>874622</v>
      </c>
      <c r="Q101" s="43">
        <v>875622</v>
      </c>
      <c r="R101" s="44">
        <v>877161</v>
      </c>
      <c r="S101" s="39"/>
    </row>
    <row r="102" spans="1:19" s="40" customFormat="1" ht="27.75" customHeight="1">
      <c r="A102" s="330"/>
      <c r="B102" s="347">
        <v>85201</v>
      </c>
      <c r="C102" s="27"/>
      <c r="D102" s="14" t="s">
        <v>46</v>
      </c>
      <c r="E102" s="27"/>
      <c r="F102" s="45">
        <v>742487</v>
      </c>
      <c r="G102" s="50">
        <v>70107</v>
      </c>
      <c r="H102" s="50">
        <v>62609</v>
      </c>
      <c r="I102" s="50">
        <v>61777</v>
      </c>
      <c r="J102" s="50">
        <v>61077</v>
      </c>
      <c r="K102" s="50">
        <v>61077</v>
      </c>
      <c r="L102" s="50">
        <v>61077</v>
      </c>
      <c r="M102" s="50">
        <v>61077</v>
      </c>
      <c r="N102" s="50">
        <v>61077</v>
      </c>
      <c r="O102" s="50">
        <v>61777</v>
      </c>
      <c r="P102" s="50">
        <v>61777</v>
      </c>
      <c r="Q102" s="50">
        <v>61777</v>
      </c>
      <c r="R102" s="51">
        <v>57278</v>
      </c>
      <c r="S102" s="39"/>
    </row>
    <row r="103" spans="1:19" s="40" customFormat="1" ht="23.25" customHeight="1">
      <c r="A103" s="330"/>
      <c r="B103" s="348"/>
      <c r="C103" s="337">
        <v>750</v>
      </c>
      <c r="D103" s="340" t="s">
        <v>75</v>
      </c>
      <c r="E103" s="2" t="s">
        <v>98</v>
      </c>
      <c r="F103" s="49">
        <v>12724</v>
      </c>
      <c r="G103" s="52">
        <v>1369</v>
      </c>
      <c r="H103" s="52">
        <v>1355</v>
      </c>
      <c r="I103" s="52">
        <v>1350</v>
      </c>
      <c r="J103" s="52">
        <v>650</v>
      </c>
      <c r="K103" s="52">
        <v>650</v>
      </c>
      <c r="L103" s="52">
        <v>650</v>
      </c>
      <c r="M103" s="52">
        <v>650</v>
      </c>
      <c r="N103" s="52">
        <v>650</v>
      </c>
      <c r="O103" s="52">
        <v>1350</v>
      </c>
      <c r="P103" s="52">
        <v>1350</v>
      </c>
      <c r="Q103" s="52">
        <v>1350</v>
      </c>
      <c r="R103" s="53">
        <v>1350</v>
      </c>
      <c r="S103" s="39"/>
    </row>
    <row r="104" spans="1:19" s="40" customFormat="1" ht="28.5" customHeight="1">
      <c r="A104" s="330"/>
      <c r="B104" s="348"/>
      <c r="C104" s="341"/>
      <c r="D104" s="341"/>
      <c r="E104" s="2" t="s">
        <v>97</v>
      </c>
      <c r="F104" s="79">
        <v>5064</v>
      </c>
      <c r="G104" s="77">
        <v>439</v>
      </c>
      <c r="H104" s="77">
        <v>425</v>
      </c>
      <c r="I104" s="77">
        <v>420</v>
      </c>
      <c r="J104" s="77">
        <v>420</v>
      </c>
      <c r="K104" s="77">
        <v>420</v>
      </c>
      <c r="L104" s="77">
        <v>420</v>
      </c>
      <c r="M104" s="77">
        <v>420</v>
      </c>
      <c r="N104" s="77">
        <v>420</v>
      </c>
      <c r="O104" s="77">
        <v>420</v>
      </c>
      <c r="P104" s="77">
        <v>420</v>
      </c>
      <c r="Q104" s="77">
        <v>420</v>
      </c>
      <c r="R104" s="78">
        <v>420</v>
      </c>
      <c r="S104" s="39"/>
    </row>
    <row r="105" spans="1:19" s="40" customFormat="1" ht="41.25" customHeight="1">
      <c r="A105" s="330"/>
      <c r="B105" s="348"/>
      <c r="C105" s="342"/>
      <c r="D105" s="342"/>
      <c r="E105" s="2" t="s">
        <v>118</v>
      </c>
      <c r="F105" s="79">
        <v>7660</v>
      </c>
      <c r="G105" s="77">
        <v>930</v>
      </c>
      <c r="H105" s="77">
        <v>930</v>
      </c>
      <c r="I105" s="77">
        <v>930</v>
      </c>
      <c r="J105" s="77">
        <v>230</v>
      </c>
      <c r="K105" s="77">
        <v>230</v>
      </c>
      <c r="L105" s="77">
        <v>230</v>
      </c>
      <c r="M105" s="77">
        <v>230</v>
      </c>
      <c r="N105" s="77">
        <v>230</v>
      </c>
      <c r="O105" s="77">
        <v>930</v>
      </c>
      <c r="P105" s="77">
        <v>930</v>
      </c>
      <c r="Q105" s="77">
        <v>930</v>
      </c>
      <c r="R105" s="78">
        <v>930</v>
      </c>
      <c r="S105" s="39"/>
    </row>
    <row r="106" spans="1:19" s="40" customFormat="1" ht="54.75" customHeight="1">
      <c r="A106" s="330"/>
      <c r="B106" s="350"/>
      <c r="C106" s="3">
        <v>2320</v>
      </c>
      <c r="D106" s="5" t="s">
        <v>88</v>
      </c>
      <c r="E106" s="1" t="s">
        <v>71</v>
      </c>
      <c r="F106" s="49">
        <v>729763</v>
      </c>
      <c r="G106" s="52">
        <v>68738</v>
      </c>
      <c r="H106" s="52">
        <v>61254</v>
      </c>
      <c r="I106" s="52">
        <v>60427</v>
      </c>
      <c r="J106" s="52">
        <v>60427</v>
      </c>
      <c r="K106" s="52">
        <v>60427</v>
      </c>
      <c r="L106" s="52">
        <v>60427</v>
      </c>
      <c r="M106" s="52">
        <v>60427</v>
      </c>
      <c r="N106" s="52">
        <v>60427</v>
      </c>
      <c r="O106" s="52">
        <v>60427</v>
      </c>
      <c r="P106" s="52">
        <v>60427</v>
      </c>
      <c r="Q106" s="52">
        <v>60427</v>
      </c>
      <c r="R106" s="53">
        <v>55928</v>
      </c>
      <c r="S106" s="39"/>
    </row>
    <row r="107" spans="1:19" s="40" customFormat="1" ht="22.5" customHeight="1">
      <c r="A107" s="330"/>
      <c r="B107" s="354">
        <v>85202</v>
      </c>
      <c r="C107" s="27"/>
      <c r="D107" s="14" t="s">
        <v>47</v>
      </c>
      <c r="E107" s="27"/>
      <c r="F107" s="45">
        <v>10075252</v>
      </c>
      <c r="G107" s="50">
        <v>722571</v>
      </c>
      <c r="H107" s="50">
        <v>1406753</v>
      </c>
      <c r="I107" s="50">
        <v>792895</v>
      </c>
      <c r="J107" s="50">
        <v>792895</v>
      </c>
      <c r="K107" s="50">
        <v>792895</v>
      </c>
      <c r="L107" s="50">
        <v>792895</v>
      </c>
      <c r="M107" s="50">
        <v>792895</v>
      </c>
      <c r="N107" s="50">
        <v>793895</v>
      </c>
      <c r="O107" s="50">
        <v>794895</v>
      </c>
      <c r="P107" s="50">
        <v>794895</v>
      </c>
      <c r="Q107" s="50">
        <v>795895</v>
      </c>
      <c r="R107" s="51">
        <v>801873</v>
      </c>
      <c r="S107" s="39"/>
    </row>
    <row r="108" spans="1:19" s="40" customFormat="1" ht="24" customHeight="1">
      <c r="A108" s="330"/>
      <c r="B108" s="354"/>
      <c r="C108" s="337">
        <v>750</v>
      </c>
      <c r="D108" s="352" t="s">
        <v>75</v>
      </c>
      <c r="E108" s="2" t="s">
        <v>99</v>
      </c>
      <c r="F108" s="49">
        <v>21806</v>
      </c>
      <c r="G108" s="52">
        <v>117</v>
      </c>
      <c r="H108" s="52">
        <v>1510</v>
      </c>
      <c r="I108" s="52">
        <v>1510</v>
      </c>
      <c r="J108" s="52">
        <v>1510</v>
      </c>
      <c r="K108" s="52">
        <v>1510</v>
      </c>
      <c r="L108" s="52">
        <v>1510</v>
      </c>
      <c r="M108" s="52">
        <v>1510</v>
      </c>
      <c r="N108" s="52">
        <v>1510</v>
      </c>
      <c r="O108" s="52">
        <v>1510</v>
      </c>
      <c r="P108" s="52">
        <v>1510</v>
      </c>
      <c r="Q108" s="52">
        <v>1510</v>
      </c>
      <c r="R108" s="53">
        <v>6589</v>
      </c>
      <c r="S108" s="39"/>
    </row>
    <row r="109" spans="1:19" s="40" customFormat="1" ht="41.25" customHeight="1">
      <c r="A109" s="330"/>
      <c r="B109" s="354"/>
      <c r="C109" s="322"/>
      <c r="D109" s="322"/>
      <c r="E109" s="31" t="s">
        <v>100</v>
      </c>
      <c r="F109" s="79">
        <v>1406</v>
      </c>
      <c r="G109" s="77">
        <v>117</v>
      </c>
      <c r="H109" s="77">
        <v>117</v>
      </c>
      <c r="I109" s="77">
        <v>117</v>
      </c>
      <c r="J109" s="77">
        <v>117</v>
      </c>
      <c r="K109" s="77">
        <v>117</v>
      </c>
      <c r="L109" s="77">
        <v>117</v>
      </c>
      <c r="M109" s="77">
        <v>117</v>
      </c>
      <c r="N109" s="77">
        <v>117</v>
      </c>
      <c r="O109" s="77">
        <v>117</v>
      </c>
      <c r="P109" s="77">
        <v>117</v>
      </c>
      <c r="Q109" s="77">
        <v>117</v>
      </c>
      <c r="R109" s="78">
        <v>119</v>
      </c>
      <c r="S109" s="39"/>
    </row>
    <row r="110" spans="1:19" s="40" customFormat="1" ht="42" customHeight="1">
      <c r="A110" s="330"/>
      <c r="B110" s="354"/>
      <c r="C110" s="323"/>
      <c r="D110" s="323"/>
      <c r="E110" s="2" t="s">
        <v>101</v>
      </c>
      <c r="F110" s="79">
        <v>20400</v>
      </c>
      <c r="G110" s="77">
        <v>0</v>
      </c>
      <c r="H110" s="77">
        <v>1393</v>
      </c>
      <c r="I110" s="77">
        <v>1393</v>
      </c>
      <c r="J110" s="77">
        <v>1393</v>
      </c>
      <c r="K110" s="77">
        <v>1393</v>
      </c>
      <c r="L110" s="77">
        <v>1393</v>
      </c>
      <c r="M110" s="77">
        <v>1393</v>
      </c>
      <c r="N110" s="77">
        <v>1393</v>
      </c>
      <c r="O110" s="77">
        <v>1393</v>
      </c>
      <c r="P110" s="77">
        <v>1393</v>
      </c>
      <c r="Q110" s="77">
        <v>1393</v>
      </c>
      <c r="R110" s="78">
        <v>6470</v>
      </c>
      <c r="S110" s="39"/>
    </row>
    <row r="111" spans="1:19" s="40" customFormat="1" ht="20.25" customHeight="1">
      <c r="A111" s="330"/>
      <c r="B111" s="354"/>
      <c r="C111" s="356">
        <v>830</v>
      </c>
      <c r="D111" s="340" t="s">
        <v>14</v>
      </c>
      <c r="E111" s="2" t="s">
        <v>99</v>
      </c>
      <c r="F111" s="49">
        <v>1577346</v>
      </c>
      <c r="G111" s="52">
        <v>129694</v>
      </c>
      <c r="H111" s="52">
        <v>129614</v>
      </c>
      <c r="I111" s="52">
        <v>130614</v>
      </c>
      <c r="J111" s="52">
        <v>130614</v>
      </c>
      <c r="K111" s="52">
        <v>130614</v>
      </c>
      <c r="L111" s="52">
        <v>130614</v>
      </c>
      <c r="M111" s="52">
        <v>130614</v>
      </c>
      <c r="N111" s="52">
        <v>131614</v>
      </c>
      <c r="O111" s="52">
        <v>132614</v>
      </c>
      <c r="P111" s="52">
        <v>132614</v>
      </c>
      <c r="Q111" s="52">
        <v>133614</v>
      </c>
      <c r="R111" s="53">
        <v>134512</v>
      </c>
      <c r="S111" s="39"/>
    </row>
    <row r="112" spans="1:19" s="40" customFormat="1" ht="39" customHeight="1">
      <c r="A112" s="330"/>
      <c r="B112" s="354"/>
      <c r="C112" s="357"/>
      <c r="D112" s="327"/>
      <c r="E112" s="2" t="s">
        <v>100</v>
      </c>
      <c r="F112" s="79">
        <v>514275</v>
      </c>
      <c r="G112" s="77">
        <v>42858</v>
      </c>
      <c r="H112" s="77">
        <v>42858</v>
      </c>
      <c r="I112" s="77">
        <v>42858</v>
      </c>
      <c r="J112" s="77">
        <v>42858</v>
      </c>
      <c r="K112" s="77">
        <v>42858</v>
      </c>
      <c r="L112" s="77">
        <v>42858</v>
      </c>
      <c r="M112" s="77">
        <v>42858</v>
      </c>
      <c r="N112" s="77">
        <v>42858</v>
      </c>
      <c r="O112" s="77">
        <v>42858</v>
      </c>
      <c r="P112" s="77">
        <v>42858</v>
      </c>
      <c r="Q112" s="77">
        <v>42858</v>
      </c>
      <c r="R112" s="78">
        <v>42837</v>
      </c>
      <c r="S112" s="39"/>
    </row>
    <row r="113" spans="1:19" s="40" customFormat="1" ht="42.75" customHeight="1">
      <c r="A113" s="330"/>
      <c r="B113" s="354"/>
      <c r="C113" s="357"/>
      <c r="D113" s="327"/>
      <c r="E113" s="17" t="s">
        <v>101</v>
      </c>
      <c r="F113" s="89">
        <v>670000</v>
      </c>
      <c r="G113" s="90">
        <v>54080</v>
      </c>
      <c r="H113" s="90">
        <v>54000</v>
      </c>
      <c r="I113" s="90">
        <v>55000</v>
      </c>
      <c r="J113" s="90">
        <v>55000</v>
      </c>
      <c r="K113" s="90">
        <v>55000</v>
      </c>
      <c r="L113" s="90">
        <v>55000</v>
      </c>
      <c r="M113" s="90">
        <v>55000</v>
      </c>
      <c r="N113" s="90">
        <v>56000</v>
      </c>
      <c r="O113" s="90">
        <v>57000</v>
      </c>
      <c r="P113" s="90">
        <v>57000</v>
      </c>
      <c r="Q113" s="90">
        <v>58000</v>
      </c>
      <c r="R113" s="91">
        <v>58920</v>
      </c>
      <c r="S113" s="39"/>
    </row>
    <row r="114" spans="1:24" s="40" customFormat="1" ht="43.5" customHeight="1">
      <c r="A114" s="330"/>
      <c r="B114" s="354"/>
      <c r="C114" s="343"/>
      <c r="D114" s="328"/>
      <c r="E114" s="2" t="s">
        <v>102</v>
      </c>
      <c r="F114" s="88">
        <v>393071</v>
      </c>
      <c r="G114" s="77">
        <v>32756</v>
      </c>
      <c r="H114" s="92">
        <v>32756</v>
      </c>
      <c r="I114" s="92">
        <v>32756</v>
      </c>
      <c r="J114" s="92">
        <v>32756</v>
      </c>
      <c r="K114" s="92">
        <v>32756</v>
      </c>
      <c r="L114" s="92">
        <v>32756</v>
      </c>
      <c r="M114" s="92">
        <v>32756</v>
      </c>
      <c r="N114" s="92">
        <v>32756</v>
      </c>
      <c r="O114" s="92">
        <v>32756</v>
      </c>
      <c r="P114" s="92">
        <v>32756</v>
      </c>
      <c r="Q114" s="92">
        <v>32756</v>
      </c>
      <c r="R114" s="107">
        <v>32755</v>
      </c>
      <c r="S114" s="73"/>
      <c r="T114" s="74"/>
      <c r="U114" s="74"/>
      <c r="V114" s="74"/>
      <c r="W114" s="74"/>
      <c r="X114" s="74"/>
    </row>
    <row r="115" spans="1:19" s="40" customFormat="1" ht="37.5" customHeight="1">
      <c r="A115" s="330"/>
      <c r="B115" s="354"/>
      <c r="C115" s="3">
        <v>2130</v>
      </c>
      <c r="D115" s="6" t="s">
        <v>89</v>
      </c>
      <c r="E115" s="3" t="s">
        <v>112</v>
      </c>
      <c r="F115" s="49">
        <v>8476100</v>
      </c>
      <c r="G115" s="52">
        <v>592760</v>
      </c>
      <c r="H115" s="52">
        <v>1275629</v>
      </c>
      <c r="I115" s="52">
        <v>660771</v>
      </c>
      <c r="J115" s="52">
        <v>660771</v>
      </c>
      <c r="K115" s="52">
        <v>660771</v>
      </c>
      <c r="L115" s="52">
        <v>660771</v>
      </c>
      <c r="M115" s="52">
        <v>660771</v>
      </c>
      <c r="N115" s="52">
        <v>660771</v>
      </c>
      <c r="O115" s="52">
        <v>660771</v>
      </c>
      <c r="P115" s="52">
        <v>660771</v>
      </c>
      <c r="Q115" s="52">
        <v>660771</v>
      </c>
      <c r="R115" s="53">
        <v>660772</v>
      </c>
      <c r="S115" s="39"/>
    </row>
    <row r="116" spans="1:19" s="40" customFormat="1" ht="22.5" customHeight="1">
      <c r="A116" s="330"/>
      <c r="B116" s="354">
        <v>85204</v>
      </c>
      <c r="C116" s="27"/>
      <c r="D116" s="14" t="s">
        <v>48</v>
      </c>
      <c r="E116" s="27"/>
      <c r="F116" s="45">
        <v>214410</v>
      </c>
      <c r="G116" s="50">
        <v>17000</v>
      </c>
      <c r="H116" s="50">
        <v>17900</v>
      </c>
      <c r="I116" s="50">
        <v>17900</v>
      </c>
      <c r="J116" s="50">
        <v>17950</v>
      </c>
      <c r="K116" s="50">
        <v>17950</v>
      </c>
      <c r="L116" s="50">
        <v>17950</v>
      </c>
      <c r="M116" s="50">
        <v>17950</v>
      </c>
      <c r="N116" s="50">
        <v>17950</v>
      </c>
      <c r="O116" s="50">
        <v>17950</v>
      </c>
      <c r="P116" s="50">
        <v>17950</v>
      </c>
      <c r="Q116" s="50">
        <v>17950</v>
      </c>
      <c r="R116" s="51">
        <v>18010</v>
      </c>
      <c r="S116" s="39"/>
    </row>
    <row r="117" spans="1:19" s="40" customFormat="1" ht="61.5" customHeight="1">
      <c r="A117" s="366"/>
      <c r="B117" s="332"/>
      <c r="C117" s="12">
        <v>2320</v>
      </c>
      <c r="D117" s="26" t="s">
        <v>115</v>
      </c>
      <c r="E117" s="12" t="s">
        <v>71</v>
      </c>
      <c r="F117" s="61">
        <v>214410</v>
      </c>
      <c r="G117" s="129">
        <v>17000</v>
      </c>
      <c r="H117" s="129">
        <v>17900</v>
      </c>
      <c r="I117" s="129">
        <v>17900</v>
      </c>
      <c r="J117" s="129">
        <v>17950</v>
      </c>
      <c r="K117" s="129">
        <v>17950</v>
      </c>
      <c r="L117" s="129">
        <v>17950</v>
      </c>
      <c r="M117" s="129">
        <v>17950</v>
      </c>
      <c r="N117" s="129">
        <v>17950</v>
      </c>
      <c r="O117" s="129">
        <v>17950</v>
      </c>
      <c r="P117" s="129">
        <v>17950</v>
      </c>
      <c r="Q117" s="129">
        <v>17950</v>
      </c>
      <c r="R117" s="130">
        <v>18010</v>
      </c>
      <c r="S117" s="39"/>
    </row>
    <row r="118" spans="1:19" s="40" customFormat="1" ht="35.25" customHeight="1">
      <c r="A118" s="335">
        <v>853</v>
      </c>
      <c r="B118" s="29"/>
      <c r="C118" s="29"/>
      <c r="D118" s="16" t="s">
        <v>49</v>
      </c>
      <c r="E118" s="29"/>
      <c r="F118" s="48">
        <v>379069</v>
      </c>
      <c r="G118" s="43">
        <v>43021</v>
      </c>
      <c r="H118" s="43">
        <v>55448</v>
      </c>
      <c r="I118" s="43">
        <v>55448</v>
      </c>
      <c r="J118" s="43">
        <v>25000</v>
      </c>
      <c r="K118" s="43">
        <v>25000</v>
      </c>
      <c r="L118" s="43">
        <v>25000</v>
      </c>
      <c r="M118" s="43">
        <v>25000</v>
      </c>
      <c r="N118" s="43">
        <v>25000</v>
      </c>
      <c r="O118" s="43">
        <v>25000</v>
      </c>
      <c r="P118" s="43">
        <v>25000</v>
      </c>
      <c r="Q118" s="43">
        <v>25000</v>
      </c>
      <c r="R118" s="44">
        <v>25152</v>
      </c>
      <c r="S118" s="39"/>
    </row>
    <row r="119" spans="1:19" s="40" customFormat="1" ht="16.5" customHeight="1">
      <c r="A119" s="336"/>
      <c r="B119" s="354">
        <v>85333</v>
      </c>
      <c r="C119" s="27"/>
      <c r="D119" s="14" t="s">
        <v>50</v>
      </c>
      <c r="E119" s="27"/>
      <c r="F119" s="45">
        <v>379069</v>
      </c>
      <c r="G119" s="50">
        <v>43021</v>
      </c>
      <c r="H119" s="50">
        <v>55448</v>
      </c>
      <c r="I119" s="50">
        <v>55448</v>
      </c>
      <c r="J119" s="50">
        <v>25000</v>
      </c>
      <c r="K119" s="50">
        <v>25000</v>
      </c>
      <c r="L119" s="50">
        <v>25000</v>
      </c>
      <c r="M119" s="50">
        <v>25000</v>
      </c>
      <c r="N119" s="50">
        <v>25000</v>
      </c>
      <c r="O119" s="50">
        <v>25000</v>
      </c>
      <c r="P119" s="50">
        <v>25000</v>
      </c>
      <c r="Q119" s="50">
        <v>25000</v>
      </c>
      <c r="R119" s="51">
        <v>25152</v>
      </c>
      <c r="S119" s="39"/>
    </row>
    <row r="120" spans="1:32" s="40" customFormat="1" ht="27" customHeight="1">
      <c r="A120" s="336"/>
      <c r="B120" s="351"/>
      <c r="C120" s="19" t="s">
        <v>113</v>
      </c>
      <c r="D120" s="5" t="s">
        <v>22</v>
      </c>
      <c r="E120" s="2" t="s">
        <v>96</v>
      </c>
      <c r="F120" s="49">
        <v>86400</v>
      </c>
      <c r="G120" s="52">
        <v>7200</v>
      </c>
      <c r="H120" s="52">
        <v>7200</v>
      </c>
      <c r="I120" s="52">
        <v>7200</v>
      </c>
      <c r="J120" s="52">
        <v>7200</v>
      </c>
      <c r="K120" s="52">
        <v>7200</v>
      </c>
      <c r="L120" s="52">
        <v>7200</v>
      </c>
      <c r="M120" s="52">
        <v>7200</v>
      </c>
      <c r="N120" s="52">
        <v>7200</v>
      </c>
      <c r="O120" s="52">
        <v>7200</v>
      </c>
      <c r="P120" s="52">
        <v>7200</v>
      </c>
      <c r="Q120" s="52">
        <v>7200</v>
      </c>
      <c r="R120" s="53">
        <v>7200</v>
      </c>
      <c r="S120" s="73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:32" s="40" customFormat="1" ht="66.75" customHeight="1">
      <c r="A121" s="336"/>
      <c r="B121" s="351"/>
      <c r="C121" s="3">
        <v>2690</v>
      </c>
      <c r="D121" s="5" t="s">
        <v>90</v>
      </c>
      <c r="E121" s="1" t="s">
        <v>71</v>
      </c>
      <c r="F121" s="49">
        <v>213752</v>
      </c>
      <c r="G121" s="52">
        <v>17800</v>
      </c>
      <c r="H121" s="52">
        <v>17800</v>
      </c>
      <c r="I121" s="52">
        <v>17800</v>
      </c>
      <c r="J121" s="52">
        <v>17800</v>
      </c>
      <c r="K121" s="52">
        <v>17800</v>
      </c>
      <c r="L121" s="52">
        <v>17800</v>
      </c>
      <c r="M121" s="52">
        <v>17800</v>
      </c>
      <c r="N121" s="52">
        <v>17800</v>
      </c>
      <c r="O121" s="52">
        <v>17800</v>
      </c>
      <c r="P121" s="52">
        <v>17800</v>
      </c>
      <c r="Q121" s="52">
        <v>17800</v>
      </c>
      <c r="R121" s="53">
        <v>17952</v>
      </c>
      <c r="S121" s="73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:32" s="40" customFormat="1" ht="63.75" customHeight="1">
      <c r="A122" s="336"/>
      <c r="B122" s="351"/>
      <c r="C122" s="3">
        <v>2708</v>
      </c>
      <c r="D122" s="5" t="s">
        <v>92</v>
      </c>
      <c r="E122" s="1" t="s">
        <v>71</v>
      </c>
      <c r="F122" s="49">
        <v>78917</v>
      </c>
      <c r="G122" s="52">
        <v>18021</v>
      </c>
      <c r="H122" s="52">
        <v>30448</v>
      </c>
      <c r="I122" s="52">
        <v>30448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93">
        <v>0</v>
      </c>
      <c r="S122" s="73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</row>
    <row r="123" spans="1:19" s="40" customFormat="1" ht="29.25" customHeight="1">
      <c r="A123" s="367">
        <v>854</v>
      </c>
      <c r="B123" s="29"/>
      <c r="C123" s="29"/>
      <c r="D123" s="16" t="s">
        <v>51</v>
      </c>
      <c r="E123" s="29"/>
      <c r="F123" s="94">
        <v>1150996</v>
      </c>
      <c r="G123" s="43">
        <v>37157</v>
      </c>
      <c r="H123" s="43">
        <v>46588</v>
      </c>
      <c r="I123" s="43">
        <v>369241</v>
      </c>
      <c r="J123" s="43">
        <v>49509</v>
      </c>
      <c r="K123" s="43">
        <v>47272</v>
      </c>
      <c r="L123" s="43">
        <v>363134</v>
      </c>
      <c r="M123" s="43">
        <v>29632</v>
      </c>
      <c r="N123" s="43">
        <v>21573</v>
      </c>
      <c r="O123" s="43">
        <v>37067</v>
      </c>
      <c r="P123" s="43">
        <v>40925</v>
      </c>
      <c r="Q123" s="43">
        <v>41525</v>
      </c>
      <c r="R123" s="44">
        <v>67373</v>
      </c>
      <c r="S123" s="39"/>
    </row>
    <row r="124" spans="1:19" s="65" customFormat="1" ht="32.25" customHeight="1" thickBot="1">
      <c r="A124" s="368"/>
      <c r="B124" s="108">
        <v>85406</v>
      </c>
      <c r="C124" s="127"/>
      <c r="D124" s="128" t="s">
        <v>52</v>
      </c>
      <c r="E124" s="127"/>
      <c r="F124" s="145">
        <v>29240</v>
      </c>
      <c r="G124" s="59">
        <v>1827</v>
      </c>
      <c r="H124" s="59">
        <v>2607</v>
      </c>
      <c r="I124" s="59">
        <v>2407</v>
      </c>
      <c r="J124" s="59">
        <v>2607</v>
      </c>
      <c r="K124" s="59">
        <v>2407</v>
      </c>
      <c r="L124" s="59">
        <v>2607</v>
      </c>
      <c r="M124" s="59">
        <v>2407</v>
      </c>
      <c r="N124" s="59">
        <v>2407</v>
      </c>
      <c r="O124" s="59">
        <v>2407</v>
      </c>
      <c r="P124" s="59">
        <v>2407</v>
      </c>
      <c r="Q124" s="59">
        <v>2543</v>
      </c>
      <c r="R124" s="60">
        <v>2607</v>
      </c>
      <c r="S124" s="64"/>
    </row>
    <row r="125" spans="1:19" s="132" customFormat="1" ht="28.5" customHeight="1" thickBot="1">
      <c r="A125" s="136" t="s">
        <v>0</v>
      </c>
      <c r="B125" s="135" t="s">
        <v>1</v>
      </c>
      <c r="C125" s="8" t="s">
        <v>2</v>
      </c>
      <c r="D125" s="8" t="s">
        <v>3</v>
      </c>
      <c r="E125" s="8" t="s">
        <v>69</v>
      </c>
      <c r="F125" s="21" t="s">
        <v>4</v>
      </c>
      <c r="G125" s="22" t="s">
        <v>57</v>
      </c>
      <c r="H125" s="22" t="s">
        <v>58</v>
      </c>
      <c r="I125" s="22" t="s">
        <v>59</v>
      </c>
      <c r="J125" s="38" t="s">
        <v>60</v>
      </c>
      <c r="K125" s="22" t="s">
        <v>61</v>
      </c>
      <c r="L125" s="22" t="s">
        <v>62</v>
      </c>
      <c r="M125" s="22" t="s">
        <v>63</v>
      </c>
      <c r="N125" s="22" t="s">
        <v>64</v>
      </c>
      <c r="O125" s="22" t="s">
        <v>65</v>
      </c>
      <c r="P125" s="22" t="s">
        <v>66</v>
      </c>
      <c r="Q125" s="22" t="s">
        <v>67</v>
      </c>
      <c r="R125" s="23" t="s">
        <v>68</v>
      </c>
      <c r="S125" s="131"/>
    </row>
    <row r="126" spans="1:19" s="67" customFormat="1" ht="24" customHeight="1">
      <c r="A126" s="329">
        <v>854</v>
      </c>
      <c r="B126" s="348">
        <v>85406</v>
      </c>
      <c r="C126" s="337">
        <v>750</v>
      </c>
      <c r="D126" s="340" t="s">
        <v>75</v>
      </c>
      <c r="E126" s="109" t="s">
        <v>99</v>
      </c>
      <c r="F126" s="123">
        <v>29240</v>
      </c>
      <c r="G126" s="124">
        <v>1827</v>
      </c>
      <c r="H126" s="124">
        <v>2607</v>
      </c>
      <c r="I126" s="124">
        <v>2407</v>
      </c>
      <c r="J126" s="124">
        <v>2607</v>
      </c>
      <c r="K126" s="124">
        <v>2407</v>
      </c>
      <c r="L126" s="124">
        <v>2607</v>
      </c>
      <c r="M126" s="124">
        <v>2407</v>
      </c>
      <c r="N126" s="124">
        <v>2407</v>
      </c>
      <c r="O126" s="124">
        <v>2407</v>
      </c>
      <c r="P126" s="124">
        <v>2407</v>
      </c>
      <c r="Q126" s="124">
        <v>2543</v>
      </c>
      <c r="R126" s="146">
        <v>2607</v>
      </c>
      <c r="S126" s="66"/>
    </row>
    <row r="127" spans="1:19" s="40" customFormat="1" ht="52.5" customHeight="1">
      <c r="A127" s="330"/>
      <c r="B127" s="348"/>
      <c r="C127" s="338"/>
      <c r="D127" s="327"/>
      <c r="E127" s="2" t="s">
        <v>109</v>
      </c>
      <c r="F127" s="79">
        <v>21716</v>
      </c>
      <c r="G127" s="77">
        <v>1200</v>
      </c>
      <c r="H127" s="77">
        <v>1980</v>
      </c>
      <c r="I127" s="77">
        <v>1780</v>
      </c>
      <c r="J127" s="77">
        <v>1980</v>
      </c>
      <c r="K127" s="77">
        <v>1780</v>
      </c>
      <c r="L127" s="77">
        <v>1980</v>
      </c>
      <c r="M127" s="77">
        <v>1780</v>
      </c>
      <c r="N127" s="77">
        <v>1780</v>
      </c>
      <c r="O127" s="77">
        <v>1780</v>
      </c>
      <c r="P127" s="77">
        <v>1780</v>
      </c>
      <c r="Q127" s="77">
        <v>1916</v>
      </c>
      <c r="R127" s="78">
        <v>1980</v>
      </c>
      <c r="S127" s="39"/>
    </row>
    <row r="128" spans="1:19" s="40" customFormat="1" ht="57" customHeight="1">
      <c r="A128" s="330"/>
      <c r="B128" s="350"/>
      <c r="C128" s="339"/>
      <c r="D128" s="328"/>
      <c r="E128" s="2" t="s">
        <v>110</v>
      </c>
      <c r="F128" s="79">
        <v>7524</v>
      </c>
      <c r="G128" s="77">
        <v>627</v>
      </c>
      <c r="H128" s="77">
        <v>627</v>
      </c>
      <c r="I128" s="77">
        <v>627</v>
      </c>
      <c r="J128" s="77">
        <v>627</v>
      </c>
      <c r="K128" s="77">
        <v>627</v>
      </c>
      <c r="L128" s="77">
        <v>627</v>
      </c>
      <c r="M128" s="77">
        <v>627</v>
      </c>
      <c r="N128" s="77">
        <v>627</v>
      </c>
      <c r="O128" s="77">
        <v>627</v>
      </c>
      <c r="P128" s="77">
        <v>627</v>
      </c>
      <c r="Q128" s="77">
        <v>627</v>
      </c>
      <c r="R128" s="78">
        <v>627</v>
      </c>
      <c r="S128" s="39"/>
    </row>
    <row r="129" spans="1:19" s="40" customFormat="1" ht="21.75" customHeight="1">
      <c r="A129" s="330"/>
      <c r="B129" s="347">
        <v>85407</v>
      </c>
      <c r="C129" s="27"/>
      <c r="D129" s="14" t="s">
        <v>53</v>
      </c>
      <c r="E129" s="27"/>
      <c r="F129" s="45">
        <v>7000</v>
      </c>
      <c r="G129" s="50">
        <v>650</v>
      </c>
      <c r="H129" s="50">
        <v>1322</v>
      </c>
      <c r="I129" s="50">
        <v>1010</v>
      </c>
      <c r="J129" s="50">
        <v>566</v>
      </c>
      <c r="K129" s="50">
        <v>366</v>
      </c>
      <c r="L129" s="50">
        <v>610</v>
      </c>
      <c r="M129" s="50">
        <v>610</v>
      </c>
      <c r="N129" s="50">
        <v>366</v>
      </c>
      <c r="O129" s="50">
        <v>366</v>
      </c>
      <c r="P129" s="50">
        <v>402</v>
      </c>
      <c r="Q129" s="50">
        <v>366</v>
      </c>
      <c r="R129" s="51">
        <v>366</v>
      </c>
      <c r="S129" s="39"/>
    </row>
    <row r="130" spans="1:19" s="40" customFormat="1" ht="72" customHeight="1">
      <c r="A130" s="330"/>
      <c r="B130" s="348"/>
      <c r="C130" s="17">
        <v>750</v>
      </c>
      <c r="D130" s="10" t="s">
        <v>75</v>
      </c>
      <c r="E130" s="17" t="s">
        <v>111</v>
      </c>
      <c r="F130" s="61">
        <v>7000</v>
      </c>
      <c r="G130" s="62">
        <v>650</v>
      </c>
      <c r="H130" s="62">
        <v>1322</v>
      </c>
      <c r="I130" s="62">
        <v>1010</v>
      </c>
      <c r="J130" s="62">
        <v>566</v>
      </c>
      <c r="K130" s="62">
        <v>366</v>
      </c>
      <c r="L130" s="62">
        <v>610</v>
      </c>
      <c r="M130" s="62">
        <v>610</v>
      </c>
      <c r="N130" s="62">
        <v>366</v>
      </c>
      <c r="O130" s="62">
        <v>366</v>
      </c>
      <c r="P130" s="62">
        <v>402</v>
      </c>
      <c r="Q130" s="62">
        <v>366</v>
      </c>
      <c r="R130" s="63">
        <v>366</v>
      </c>
      <c r="S130" s="39"/>
    </row>
    <row r="131" spans="1:33" s="40" customFormat="1" ht="21.75" customHeight="1">
      <c r="A131" s="330"/>
      <c r="B131" s="354">
        <v>85410</v>
      </c>
      <c r="C131" s="27"/>
      <c r="D131" s="14" t="s">
        <v>54</v>
      </c>
      <c r="E131" s="27"/>
      <c r="F131" s="45">
        <v>204241</v>
      </c>
      <c r="G131" s="50">
        <v>10390</v>
      </c>
      <c r="H131" s="50">
        <v>21359</v>
      </c>
      <c r="I131" s="50">
        <v>23621</v>
      </c>
      <c r="J131" s="50">
        <v>25486</v>
      </c>
      <c r="K131" s="50">
        <v>23714</v>
      </c>
      <c r="L131" s="50">
        <v>23715</v>
      </c>
      <c r="M131" s="50">
        <v>9915</v>
      </c>
      <c r="N131" s="50">
        <v>2100</v>
      </c>
      <c r="O131" s="50">
        <v>13494</v>
      </c>
      <c r="P131" s="50">
        <v>17016</v>
      </c>
      <c r="Q131" s="50">
        <v>17016</v>
      </c>
      <c r="R131" s="51">
        <v>16415</v>
      </c>
      <c r="S131" s="82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</row>
    <row r="132" spans="1:53" s="40" customFormat="1" ht="42" customHeight="1">
      <c r="A132" s="330"/>
      <c r="B132" s="355"/>
      <c r="C132" s="2">
        <v>690</v>
      </c>
      <c r="D132" s="5" t="s">
        <v>11</v>
      </c>
      <c r="E132" s="2" t="s">
        <v>104</v>
      </c>
      <c r="F132" s="49">
        <v>72320</v>
      </c>
      <c r="G132" s="52">
        <v>58</v>
      </c>
      <c r="H132" s="52">
        <v>2856</v>
      </c>
      <c r="I132" s="52">
        <v>6941</v>
      </c>
      <c r="J132" s="52">
        <v>6941</v>
      </c>
      <c r="K132" s="52">
        <v>6941</v>
      </c>
      <c r="L132" s="52">
        <v>6941</v>
      </c>
      <c r="M132" s="52">
        <v>6941</v>
      </c>
      <c r="N132" s="52">
        <v>1000</v>
      </c>
      <c r="O132" s="52">
        <v>6000</v>
      </c>
      <c r="P132" s="52">
        <v>9234</v>
      </c>
      <c r="Q132" s="52">
        <v>9234</v>
      </c>
      <c r="R132" s="53">
        <v>9233</v>
      </c>
      <c r="S132" s="73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</row>
    <row r="133" spans="1:53" s="40" customFormat="1" ht="75.75" customHeight="1">
      <c r="A133" s="330"/>
      <c r="B133" s="355"/>
      <c r="C133" s="4">
        <v>750</v>
      </c>
      <c r="D133" s="6" t="s">
        <v>75</v>
      </c>
      <c r="E133" s="2" t="s">
        <v>106</v>
      </c>
      <c r="F133" s="49">
        <v>13200</v>
      </c>
      <c r="G133" s="52">
        <v>1084</v>
      </c>
      <c r="H133" s="52">
        <v>1716</v>
      </c>
      <c r="I133" s="52">
        <v>1100</v>
      </c>
      <c r="J133" s="52">
        <v>1100</v>
      </c>
      <c r="K133" s="52">
        <v>1100</v>
      </c>
      <c r="L133" s="52">
        <v>1100</v>
      </c>
      <c r="M133" s="52">
        <v>1100</v>
      </c>
      <c r="N133" s="52">
        <v>1100</v>
      </c>
      <c r="O133" s="52">
        <v>1100</v>
      </c>
      <c r="P133" s="52">
        <v>1100</v>
      </c>
      <c r="Q133" s="52">
        <v>1100</v>
      </c>
      <c r="R133" s="53">
        <v>500</v>
      </c>
      <c r="S133" s="73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</row>
    <row r="134" spans="1:53" s="40" customFormat="1" ht="18.75" customHeight="1">
      <c r="A134" s="330"/>
      <c r="B134" s="355"/>
      <c r="C134" s="356">
        <v>830</v>
      </c>
      <c r="D134" s="352" t="s">
        <v>14</v>
      </c>
      <c r="E134" s="2" t="s">
        <v>99</v>
      </c>
      <c r="F134" s="49">
        <v>113721</v>
      </c>
      <c r="G134" s="52">
        <v>7720</v>
      </c>
      <c r="H134" s="52">
        <v>16787</v>
      </c>
      <c r="I134" s="52">
        <v>15580</v>
      </c>
      <c r="J134" s="52">
        <v>15673</v>
      </c>
      <c r="K134" s="52">
        <v>15673</v>
      </c>
      <c r="L134" s="52">
        <v>15674</v>
      </c>
      <c r="M134" s="52">
        <v>174</v>
      </c>
      <c r="N134" s="52">
        <v>0</v>
      </c>
      <c r="O134" s="52">
        <v>6394</v>
      </c>
      <c r="P134" s="52">
        <v>6682</v>
      </c>
      <c r="Q134" s="52">
        <v>6682</v>
      </c>
      <c r="R134" s="118">
        <v>6682</v>
      </c>
      <c r="S134" s="73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</row>
    <row r="135" spans="1:19" s="40" customFormat="1" ht="41.25" customHeight="1">
      <c r="A135" s="330"/>
      <c r="B135" s="355"/>
      <c r="C135" s="357"/>
      <c r="D135" s="353"/>
      <c r="E135" s="2" t="s">
        <v>103</v>
      </c>
      <c r="F135" s="79">
        <v>1728</v>
      </c>
      <c r="G135" s="77">
        <v>0</v>
      </c>
      <c r="H135" s="77">
        <v>87</v>
      </c>
      <c r="I135" s="77">
        <v>80</v>
      </c>
      <c r="J135" s="77">
        <v>173</v>
      </c>
      <c r="K135" s="77">
        <v>173</v>
      </c>
      <c r="L135" s="77">
        <v>174</v>
      </c>
      <c r="M135" s="77">
        <v>174</v>
      </c>
      <c r="N135" s="77">
        <v>0</v>
      </c>
      <c r="O135" s="77">
        <v>0</v>
      </c>
      <c r="P135" s="77">
        <v>289</v>
      </c>
      <c r="Q135" s="77">
        <v>289</v>
      </c>
      <c r="R135" s="78">
        <v>289</v>
      </c>
      <c r="S135" s="39"/>
    </row>
    <row r="136" spans="1:19" s="40" customFormat="1" ht="42.75" customHeight="1">
      <c r="A136" s="330"/>
      <c r="B136" s="355"/>
      <c r="C136" s="357"/>
      <c r="D136" s="353"/>
      <c r="E136" s="17" t="s">
        <v>106</v>
      </c>
      <c r="F136" s="89">
        <v>111993</v>
      </c>
      <c r="G136" s="90">
        <v>7720</v>
      </c>
      <c r="H136" s="90">
        <v>16700</v>
      </c>
      <c r="I136" s="90">
        <v>15500</v>
      </c>
      <c r="J136" s="90">
        <v>15500</v>
      </c>
      <c r="K136" s="90">
        <v>15500</v>
      </c>
      <c r="L136" s="90">
        <v>15500</v>
      </c>
      <c r="M136" s="90">
        <v>0</v>
      </c>
      <c r="N136" s="90">
        <v>0</v>
      </c>
      <c r="O136" s="90">
        <v>6394</v>
      </c>
      <c r="P136" s="90">
        <v>6393</v>
      </c>
      <c r="Q136" s="90">
        <v>6393</v>
      </c>
      <c r="R136" s="91">
        <v>6393</v>
      </c>
      <c r="S136" s="39"/>
    </row>
    <row r="137" spans="1:19" s="40" customFormat="1" ht="42.75" customHeight="1">
      <c r="A137" s="330"/>
      <c r="B137" s="355"/>
      <c r="C137" s="4">
        <v>970</v>
      </c>
      <c r="D137" s="6" t="s">
        <v>22</v>
      </c>
      <c r="E137" s="2" t="s">
        <v>106</v>
      </c>
      <c r="F137" s="87">
        <v>5000</v>
      </c>
      <c r="G137" s="52">
        <v>1528</v>
      </c>
      <c r="H137" s="52">
        <v>0</v>
      </c>
      <c r="I137" s="52">
        <v>0</v>
      </c>
      <c r="J137" s="52">
        <v>1772</v>
      </c>
      <c r="K137" s="52">
        <v>0</v>
      </c>
      <c r="L137" s="52">
        <v>0</v>
      </c>
      <c r="M137" s="52">
        <v>1700</v>
      </c>
      <c r="N137" s="52">
        <v>0</v>
      </c>
      <c r="O137" s="52">
        <v>0</v>
      </c>
      <c r="P137" s="52">
        <v>0</v>
      </c>
      <c r="Q137" s="52">
        <v>0</v>
      </c>
      <c r="R137" s="53">
        <v>0</v>
      </c>
      <c r="S137" s="39"/>
    </row>
    <row r="138" spans="1:34" s="40" customFormat="1" ht="21.75" customHeight="1">
      <c r="A138" s="330"/>
      <c r="B138" s="350">
        <v>85415</v>
      </c>
      <c r="C138" s="27"/>
      <c r="D138" s="14" t="s">
        <v>55</v>
      </c>
      <c r="E138" s="27"/>
      <c r="F138" s="45">
        <v>639005</v>
      </c>
      <c r="G138" s="50">
        <v>0</v>
      </c>
      <c r="H138" s="50">
        <v>0</v>
      </c>
      <c r="I138" s="50">
        <v>319503</v>
      </c>
      <c r="J138" s="50">
        <v>0</v>
      </c>
      <c r="K138" s="50">
        <v>0</v>
      </c>
      <c r="L138" s="50">
        <v>319502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1">
        <v>0</v>
      </c>
      <c r="S138" s="82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</row>
    <row r="139" spans="1:42" s="40" customFormat="1" ht="65.25" customHeight="1">
      <c r="A139" s="330"/>
      <c r="B139" s="351"/>
      <c r="C139" s="1">
        <v>2888</v>
      </c>
      <c r="D139" s="5" t="s">
        <v>86</v>
      </c>
      <c r="E139" s="12" t="s">
        <v>71</v>
      </c>
      <c r="F139" s="49">
        <v>434843</v>
      </c>
      <c r="G139" s="52">
        <v>0</v>
      </c>
      <c r="H139" s="52">
        <v>0</v>
      </c>
      <c r="I139" s="52">
        <v>217422</v>
      </c>
      <c r="J139" s="52">
        <v>0</v>
      </c>
      <c r="K139" s="52">
        <v>0</v>
      </c>
      <c r="L139" s="52">
        <v>217421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3">
        <v>0</v>
      </c>
      <c r="S139" s="73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</row>
    <row r="140" spans="1:42" s="40" customFormat="1" ht="70.5" customHeight="1">
      <c r="A140" s="330"/>
      <c r="B140" s="351"/>
      <c r="C140" s="3">
        <v>2889</v>
      </c>
      <c r="D140" s="5" t="s">
        <v>86</v>
      </c>
      <c r="E140" s="12" t="s">
        <v>71</v>
      </c>
      <c r="F140" s="49">
        <v>204162</v>
      </c>
      <c r="G140" s="52">
        <v>0</v>
      </c>
      <c r="H140" s="52">
        <v>0</v>
      </c>
      <c r="I140" s="52">
        <v>102081</v>
      </c>
      <c r="J140" s="52">
        <v>0</v>
      </c>
      <c r="K140" s="52">
        <v>0</v>
      </c>
      <c r="L140" s="52">
        <v>102081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3">
        <v>0</v>
      </c>
      <c r="S140" s="73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</row>
    <row r="141" spans="1:19" s="40" customFormat="1" ht="21.75" customHeight="1">
      <c r="A141" s="330"/>
      <c r="B141" s="347">
        <v>85495</v>
      </c>
      <c r="C141" s="27"/>
      <c r="D141" s="14" t="s">
        <v>56</v>
      </c>
      <c r="E141" s="27"/>
      <c r="F141" s="45">
        <v>271510</v>
      </c>
      <c r="G141" s="50">
        <v>24290</v>
      </c>
      <c r="H141" s="50">
        <v>21300</v>
      </c>
      <c r="I141" s="50">
        <v>22700</v>
      </c>
      <c r="J141" s="50">
        <v>20850</v>
      </c>
      <c r="K141" s="50">
        <v>20785</v>
      </c>
      <c r="L141" s="50">
        <v>16700</v>
      </c>
      <c r="M141" s="50">
        <v>16700</v>
      </c>
      <c r="N141" s="50">
        <v>16700</v>
      </c>
      <c r="O141" s="50">
        <v>20800</v>
      </c>
      <c r="P141" s="50">
        <v>21100</v>
      </c>
      <c r="Q141" s="50">
        <v>21600</v>
      </c>
      <c r="R141" s="51">
        <v>47985</v>
      </c>
      <c r="S141" s="39"/>
    </row>
    <row r="142" spans="1:19" s="96" customFormat="1" ht="28.5" customHeight="1">
      <c r="A142" s="330"/>
      <c r="B142" s="348"/>
      <c r="C142" s="2">
        <v>690</v>
      </c>
      <c r="D142" s="5" t="s">
        <v>11</v>
      </c>
      <c r="E142" s="17" t="s">
        <v>111</v>
      </c>
      <c r="F142" s="49">
        <v>500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200</v>
      </c>
      <c r="Q142" s="52">
        <v>200</v>
      </c>
      <c r="R142" s="53">
        <v>100</v>
      </c>
      <c r="S142" s="95"/>
    </row>
    <row r="143" spans="1:19" s="96" customFormat="1" ht="67.5" customHeight="1">
      <c r="A143" s="330"/>
      <c r="B143" s="348"/>
      <c r="C143" s="2">
        <v>750</v>
      </c>
      <c r="D143" s="5" t="s">
        <v>75</v>
      </c>
      <c r="E143" s="2" t="s">
        <v>111</v>
      </c>
      <c r="F143" s="49">
        <v>39500</v>
      </c>
      <c r="G143" s="52">
        <v>6065</v>
      </c>
      <c r="H143" s="52">
        <v>4000</v>
      </c>
      <c r="I143" s="52">
        <v>4000</v>
      </c>
      <c r="J143" s="52">
        <v>4000</v>
      </c>
      <c r="K143" s="52">
        <v>3935</v>
      </c>
      <c r="L143" s="52">
        <v>0</v>
      </c>
      <c r="M143" s="52">
        <v>0</v>
      </c>
      <c r="N143" s="52">
        <v>0</v>
      </c>
      <c r="O143" s="52">
        <v>4000</v>
      </c>
      <c r="P143" s="52">
        <v>4000</v>
      </c>
      <c r="Q143" s="52">
        <v>4500</v>
      </c>
      <c r="R143" s="53">
        <v>5000</v>
      </c>
      <c r="S143" s="95"/>
    </row>
    <row r="144" spans="1:19" s="96" customFormat="1" ht="30.75" customHeight="1">
      <c r="A144" s="330"/>
      <c r="B144" s="348"/>
      <c r="C144" s="2">
        <v>830</v>
      </c>
      <c r="D144" s="5" t="s">
        <v>14</v>
      </c>
      <c r="E144" s="17" t="s">
        <v>111</v>
      </c>
      <c r="F144" s="49">
        <v>5000</v>
      </c>
      <c r="G144" s="52">
        <v>1525</v>
      </c>
      <c r="H144" s="52">
        <v>600</v>
      </c>
      <c r="I144" s="52">
        <v>2000</v>
      </c>
      <c r="J144" s="52">
        <v>150</v>
      </c>
      <c r="K144" s="52">
        <v>150</v>
      </c>
      <c r="L144" s="52">
        <v>0</v>
      </c>
      <c r="M144" s="52">
        <v>0</v>
      </c>
      <c r="N144" s="52">
        <v>0</v>
      </c>
      <c r="O144" s="52">
        <v>100</v>
      </c>
      <c r="P144" s="52">
        <v>200</v>
      </c>
      <c r="Q144" s="52">
        <v>200</v>
      </c>
      <c r="R144" s="53">
        <v>75</v>
      </c>
      <c r="S144" s="95"/>
    </row>
    <row r="145" spans="1:19" s="96" customFormat="1" ht="46.5" customHeight="1" thickBot="1">
      <c r="A145" s="331"/>
      <c r="B145" s="349"/>
      <c r="C145" s="54">
        <v>2310</v>
      </c>
      <c r="D145" s="25" t="s">
        <v>82</v>
      </c>
      <c r="E145" s="54" t="s">
        <v>71</v>
      </c>
      <c r="F145" s="55">
        <v>226510</v>
      </c>
      <c r="G145" s="56">
        <v>16700</v>
      </c>
      <c r="H145" s="56">
        <v>16700</v>
      </c>
      <c r="I145" s="56">
        <v>16700</v>
      </c>
      <c r="J145" s="56">
        <v>16700</v>
      </c>
      <c r="K145" s="56">
        <v>16700</v>
      </c>
      <c r="L145" s="56">
        <v>16700</v>
      </c>
      <c r="M145" s="56">
        <v>16700</v>
      </c>
      <c r="N145" s="56">
        <v>16700</v>
      </c>
      <c r="O145" s="56">
        <v>16700</v>
      </c>
      <c r="P145" s="56">
        <v>16700</v>
      </c>
      <c r="Q145" s="56">
        <v>16700</v>
      </c>
      <c r="R145" s="57">
        <v>42810</v>
      </c>
      <c r="S145" s="95"/>
    </row>
    <row r="146" spans="1:19" s="40" customFormat="1" ht="48.75" customHeight="1" thickBot="1">
      <c r="A146" s="344" t="s">
        <v>95</v>
      </c>
      <c r="B146" s="345"/>
      <c r="C146" s="345"/>
      <c r="D146" s="345"/>
      <c r="E146" s="346"/>
      <c r="F146" s="97">
        <v>63479209</v>
      </c>
      <c r="G146" s="98">
        <v>4709979</v>
      </c>
      <c r="H146" s="98">
        <v>8336446</v>
      </c>
      <c r="I146" s="98">
        <v>4832515</v>
      </c>
      <c r="J146" s="98">
        <v>4329733</v>
      </c>
      <c r="K146" s="98">
        <v>5073459</v>
      </c>
      <c r="L146" s="98">
        <v>5385581</v>
      </c>
      <c r="M146" s="98">
        <v>5014443</v>
      </c>
      <c r="N146" s="98">
        <v>5023306</v>
      </c>
      <c r="O146" s="98">
        <v>5047028</v>
      </c>
      <c r="P146" s="98">
        <v>5073279</v>
      </c>
      <c r="Q146" s="98">
        <v>4790816</v>
      </c>
      <c r="R146" s="99">
        <v>5862624</v>
      </c>
      <c r="S146" s="39"/>
    </row>
    <row r="147" spans="1:19" s="102" customFormat="1" ht="24.75" customHeight="1">
      <c r="A147" s="100"/>
      <c r="B147" s="100"/>
      <c r="C147" s="100"/>
      <c r="D147" s="100"/>
      <c r="E147" s="100"/>
      <c r="F147" s="101"/>
      <c r="S147" s="103"/>
    </row>
    <row r="148" ht="12.75" customHeight="1"/>
  </sheetData>
  <mergeCells count="74">
    <mergeCell ref="B27:B29"/>
    <mergeCell ref="B15:B21"/>
    <mergeCell ref="B73:B90"/>
    <mergeCell ref="A99:A100"/>
    <mergeCell ref="B25:B26"/>
    <mergeCell ref="B31:B32"/>
    <mergeCell ref="B37:B39"/>
    <mergeCell ref="B46:B47"/>
    <mergeCell ref="B61:B62"/>
    <mergeCell ref="A48:A53"/>
    <mergeCell ref="A101:A117"/>
    <mergeCell ref="A123:A124"/>
    <mergeCell ref="B102:B106"/>
    <mergeCell ref="A30:A32"/>
    <mergeCell ref="A34:A39"/>
    <mergeCell ref="A63:A65"/>
    <mergeCell ref="A67:A92"/>
    <mergeCell ref="B67:B72"/>
    <mergeCell ref="B49:B50"/>
    <mergeCell ref="B34:B36"/>
    <mergeCell ref="A40:A47"/>
    <mergeCell ref="B41:B45"/>
    <mergeCell ref="A54:A62"/>
    <mergeCell ref="B55:B56"/>
    <mergeCell ref="A1:IV1"/>
    <mergeCell ref="A2:R2"/>
    <mergeCell ref="B23:B24"/>
    <mergeCell ref="A4:A6"/>
    <mergeCell ref="B5:B6"/>
    <mergeCell ref="A7:A9"/>
    <mergeCell ref="B8:B9"/>
    <mergeCell ref="B11:B13"/>
    <mergeCell ref="A22:A28"/>
    <mergeCell ref="A10:A13"/>
    <mergeCell ref="C69:C71"/>
    <mergeCell ref="D69:D71"/>
    <mergeCell ref="C74:C76"/>
    <mergeCell ref="D74:D76"/>
    <mergeCell ref="C77:C81"/>
    <mergeCell ref="D77:D81"/>
    <mergeCell ref="C86:C89"/>
    <mergeCell ref="D126:D128"/>
    <mergeCell ref="C103:C105"/>
    <mergeCell ref="C108:C110"/>
    <mergeCell ref="D108:D110"/>
    <mergeCell ref="D86:D89"/>
    <mergeCell ref="C82:C85"/>
    <mergeCell ref="D82:D85"/>
    <mergeCell ref="B116:B117"/>
    <mergeCell ref="A14:A21"/>
    <mergeCell ref="A93:A96"/>
    <mergeCell ref="B94:B96"/>
    <mergeCell ref="B57:B58"/>
    <mergeCell ref="B59:B60"/>
    <mergeCell ref="B64:B65"/>
    <mergeCell ref="B91:B92"/>
    <mergeCell ref="B99:B100"/>
    <mergeCell ref="B51:B53"/>
    <mergeCell ref="A118:A122"/>
    <mergeCell ref="B119:B122"/>
    <mergeCell ref="C126:C128"/>
    <mergeCell ref="D103:D105"/>
    <mergeCell ref="C111:C114"/>
    <mergeCell ref="D111:D114"/>
    <mergeCell ref="B126:B128"/>
    <mergeCell ref="A126:A145"/>
    <mergeCell ref="B129:B130"/>
    <mergeCell ref="B107:B115"/>
    <mergeCell ref="A146:E146"/>
    <mergeCell ref="B141:B145"/>
    <mergeCell ref="B138:B140"/>
    <mergeCell ref="D134:D136"/>
    <mergeCell ref="B131:B137"/>
    <mergeCell ref="C134:C136"/>
  </mergeCells>
  <printOptions horizontalCentered="1"/>
  <pageMargins left="0.1968503937007874" right="0.1968503937007874" top="0.7874015748031497" bottom="0.5905511811023623" header="0.3937007874015748" footer="0.5118110236220472"/>
  <pageSetup horizontalDpi="600" verticalDpi="600" orientation="landscape" paperSize="9" scale="45" r:id="rId1"/>
  <headerFooter alignWithMargins="0">
    <oddHeader xml:space="preserve">&amp;RZałącznik nr  1 
do uchwały  Zarządu Powiatu
Czarnkowsko-Trzcianeckiego
Nr 28/2007
z dnia 01.03.2007 roku  </oddHeader>
    <oddFooter>&amp;LSporządził:
Skarbnik Powiatu
Ewa Dymek&amp;C&amp;12Strona &amp;P</oddFooter>
  </headerFooter>
  <rowBreaks count="4" manualBreakCount="4">
    <brk id="32" max="17" man="1"/>
    <brk id="65" max="17" man="1"/>
    <brk id="97" max="17" man="1"/>
    <brk id="124" max="17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27"/>
  <sheetViews>
    <sheetView tabSelected="1" view="pageBreakPreview" zoomScale="75" zoomScaleNormal="75" zoomScaleSheetLayoutView="75" workbookViewId="0" topLeftCell="C112">
      <selection activeCell="F149" sqref="F149"/>
    </sheetView>
  </sheetViews>
  <sheetFormatPr defaultColWidth="9.140625" defaultRowHeight="12.75"/>
  <cols>
    <col min="1" max="1" width="6.57421875" style="172" customWidth="1"/>
    <col min="2" max="2" width="10.28125" style="172" customWidth="1"/>
    <col min="3" max="3" width="10.7109375" style="172" customWidth="1"/>
    <col min="4" max="4" width="50.00390625" style="172" customWidth="1"/>
    <col min="5" max="5" width="26.00390625" style="172" customWidth="1"/>
    <col min="6" max="6" width="20.7109375" style="173" customWidth="1"/>
    <col min="7" max="7" width="21.57421875" style="174" customWidth="1"/>
    <col min="8" max="10" width="20.7109375" style="174" customWidth="1"/>
    <col min="11" max="11" width="20.8515625" style="174" customWidth="1"/>
    <col min="12" max="13" width="20.7109375" style="174" customWidth="1"/>
    <col min="14" max="14" width="19.7109375" style="174" customWidth="1"/>
    <col min="15" max="18" width="20.7109375" style="174" customWidth="1"/>
    <col min="19" max="16384" width="9.140625" style="174" customWidth="1"/>
  </cols>
  <sheetData>
    <row r="1" s="409" customFormat="1" ht="19.5" customHeight="1">
      <c r="A1" s="408" t="s">
        <v>93</v>
      </c>
    </row>
    <row r="2" spans="1:18" s="155" customFormat="1" ht="40.5" customHeight="1">
      <c r="A2" s="410" t="s">
        <v>94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9" s="150" customFormat="1" ht="29.25" customHeight="1">
      <c r="A3" s="232" t="s">
        <v>0</v>
      </c>
      <c r="B3" s="271" t="s">
        <v>1</v>
      </c>
      <c r="C3" s="232" t="s">
        <v>2</v>
      </c>
      <c r="D3" s="232" t="s">
        <v>3</v>
      </c>
      <c r="E3" s="232" t="s">
        <v>69</v>
      </c>
      <c r="F3" s="272" t="s">
        <v>4</v>
      </c>
      <c r="G3" s="233" t="s">
        <v>57</v>
      </c>
      <c r="H3" s="233" t="s">
        <v>58</v>
      </c>
      <c r="I3" s="233" t="s">
        <v>59</v>
      </c>
      <c r="J3" s="273" t="s">
        <v>60</v>
      </c>
      <c r="K3" s="233" t="s">
        <v>61</v>
      </c>
      <c r="L3" s="233" t="s">
        <v>62</v>
      </c>
      <c r="M3" s="233" t="s">
        <v>63</v>
      </c>
      <c r="N3" s="233" t="s">
        <v>64</v>
      </c>
      <c r="O3" s="233" t="s">
        <v>65</v>
      </c>
      <c r="P3" s="233" t="s">
        <v>66</v>
      </c>
      <c r="Q3" s="233" t="s">
        <v>67</v>
      </c>
      <c r="R3" s="233" t="s">
        <v>68</v>
      </c>
      <c r="S3" s="149"/>
    </row>
    <row r="4" spans="1:19" s="150" customFormat="1" ht="36" customHeight="1">
      <c r="A4" s="412">
        <v>10</v>
      </c>
      <c r="B4" s="234"/>
      <c r="C4" s="220"/>
      <c r="D4" s="222" t="s">
        <v>5</v>
      </c>
      <c r="E4" s="220"/>
      <c r="F4" s="224">
        <f>SUM(F5)</f>
        <v>25000</v>
      </c>
      <c r="G4" s="224">
        <f aca="true" t="shared" si="0" ref="G4:R4">SUM(G5)</f>
        <v>0</v>
      </c>
      <c r="H4" s="224">
        <f t="shared" si="0"/>
        <v>4050</v>
      </c>
      <c r="I4" s="224">
        <f t="shared" si="0"/>
        <v>4050</v>
      </c>
      <c r="J4" s="224">
        <f t="shared" si="0"/>
        <v>0</v>
      </c>
      <c r="K4" s="224">
        <f t="shared" si="0"/>
        <v>0</v>
      </c>
      <c r="L4" s="224">
        <f t="shared" si="0"/>
        <v>6000</v>
      </c>
      <c r="M4" s="224">
        <f t="shared" si="0"/>
        <v>0</v>
      </c>
      <c r="N4" s="224">
        <f t="shared" si="0"/>
        <v>5450</v>
      </c>
      <c r="O4" s="224">
        <f t="shared" si="0"/>
        <v>0</v>
      </c>
      <c r="P4" s="224">
        <f t="shared" si="0"/>
        <v>5450</v>
      </c>
      <c r="Q4" s="224">
        <f t="shared" si="0"/>
        <v>0</v>
      </c>
      <c r="R4" s="224">
        <f t="shared" si="0"/>
        <v>0</v>
      </c>
      <c r="S4" s="149"/>
    </row>
    <row r="5" spans="1:19" s="150" customFormat="1" ht="32.25" customHeight="1">
      <c r="A5" s="413"/>
      <c r="B5" s="415">
        <v>1005</v>
      </c>
      <c r="C5" s="182"/>
      <c r="D5" s="183" t="s">
        <v>6</v>
      </c>
      <c r="E5" s="182"/>
      <c r="F5" s="175">
        <f>SUM(F6)</f>
        <v>25000</v>
      </c>
      <c r="G5" s="258">
        <v>0</v>
      </c>
      <c r="H5" s="258">
        <v>4050</v>
      </c>
      <c r="I5" s="258">
        <v>4050</v>
      </c>
      <c r="J5" s="258">
        <f aca="true" t="shared" si="1" ref="J5:R5">SUM(J6)</f>
        <v>0</v>
      </c>
      <c r="K5" s="258">
        <f t="shared" si="1"/>
        <v>0</v>
      </c>
      <c r="L5" s="258">
        <v>6000</v>
      </c>
      <c r="M5" s="258">
        <f t="shared" si="1"/>
        <v>0</v>
      </c>
      <c r="N5" s="258">
        <f t="shared" si="1"/>
        <v>5450</v>
      </c>
      <c r="O5" s="258">
        <f t="shared" si="1"/>
        <v>0</v>
      </c>
      <c r="P5" s="258">
        <f t="shared" si="1"/>
        <v>5450</v>
      </c>
      <c r="Q5" s="258">
        <f t="shared" si="1"/>
        <v>0</v>
      </c>
      <c r="R5" s="258">
        <f t="shared" si="1"/>
        <v>0</v>
      </c>
      <c r="S5" s="149"/>
    </row>
    <row r="6" spans="1:19" s="150" customFormat="1" ht="66.75" customHeight="1">
      <c r="A6" s="414"/>
      <c r="B6" s="416"/>
      <c r="C6" s="184">
        <v>2110</v>
      </c>
      <c r="D6" s="185" t="s">
        <v>70</v>
      </c>
      <c r="E6" s="184" t="s">
        <v>112</v>
      </c>
      <c r="F6" s="211">
        <v>25000</v>
      </c>
      <c r="G6" s="281">
        <v>0</v>
      </c>
      <c r="H6" s="281">
        <v>4050</v>
      </c>
      <c r="I6" s="281">
        <v>4050</v>
      </c>
      <c r="J6" s="281">
        <v>0</v>
      </c>
      <c r="K6" s="281">
        <v>0</v>
      </c>
      <c r="L6" s="281">
        <v>6000</v>
      </c>
      <c r="M6" s="281">
        <v>0</v>
      </c>
      <c r="N6" s="281">
        <v>5450</v>
      </c>
      <c r="O6" s="281">
        <v>0</v>
      </c>
      <c r="P6" s="281">
        <v>5450</v>
      </c>
      <c r="Q6" s="281">
        <v>0</v>
      </c>
      <c r="R6" s="281">
        <v>0</v>
      </c>
      <c r="S6" s="149"/>
    </row>
    <row r="7" spans="1:29" s="158" customFormat="1" ht="35.25" customHeight="1">
      <c r="A7" s="417">
        <v>20</v>
      </c>
      <c r="B7" s="220"/>
      <c r="C7" s="220"/>
      <c r="D7" s="222" t="s">
        <v>7</v>
      </c>
      <c r="E7" s="220"/>
      <c r="F7" s="225">
        <f>SUM(F8)</f>
        <v>256147</v>
      </c>
      <c r="G7" s="261">
        <f aca="true" t="shared" si="2" ref="G7:R8">SUM(G8)</f>
        <v>21518</v>
      </c>
      <c r="H7" s="261">
        <f t="shared" si="2"/>
        <v>21278</v>
      </c>
      <c r="I7" s="261">
        <f t="shared" si="2"/>
        <v>21278</v>
      </c>
      <c r="J7" s="261">
        <f t="shared" si="2"/>
        <v>23411</v>
      </c>
      <c r="K7" s="261">
        <f t="shared" si="2"/>
        <v>21810</v>
      </c>
      <c r="L7" s="261">
        <f t="shared" si="2"/>
        <v>21810</v>
      </c>
      <c r="M7" s="261">
        <f t="shared" si="2"/>
        <v>21810</v>
      </c>
      <c r="N7" s="261">
        <f t="shared" si="2"/>
        <v>21810</v>
      </c>
      <c r="O7" s="261">
        <f t="shared" si="2"/>
        <v>21810</v>
      </c>
      <c r="P7" s="261">
        <f t="shared" si="2"/>
        <v>21810</v>
      </c>
      <c r="Q7" s="261">
        <f t="shared" si="2"/>
        <v>21810</v>
      </c>
      <c r="R7" s="261">
        <f t="shared" si="2"/>
        <v>15992</v>
      </c>
      <c r="S7" s="156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19" s="150" customFormat="1" ht="33" customHeight="1">
      <c r="A8" s="418"/>
      <c r="B8" s="419">
        <v>2001</v>
      </c>
      <c r="C8" s="182"/>
      <c r="D8" s="183" t="s">
        <v>8</v>
      </c>
      <c r="E8" s="182"/>
      <c r="F8" s="176">
        <f>SUM(F9)</f>
        <v>256147</v>
      </c>
      <c r="G8" s="260">
        <f t="shared" si="2"/>
        <v>21518</v>
      </c>
      <c r="H8" s="260">
        <f t="shared" si="2"/>
        <v>21278</v>
      </c>
      <c r="I8" s="260">
        <f t="shared" si="2"/>
        <v>21278</v>
      </c>
      <c r="J8" s="260">
        <f t="shared" si="2"/>
        <v>23411</v>
      </c>
      <c r="K8" s="260">
        <f t="shared" si="2"/>
        <v>21810</v>
      </c>
      <c r="L8" s="260">
        <f t="shared" si="2"/>
        <v>21810</v>
      </c>
      <c r="M8" s="260">
        <f t="shared" si="2"/>
        <v>21810</v>
      </c>
      <c r="N8" s="260">
        <f t="shared" si="2"/>
        <v>21810</v>
      </c>
      <c r="O8" s="260">
        <f t="shared" si="2"/>
        <v>21810</v>
      </c>
      <c r="P8" s="260">
        <f t="shared" si="2"/>
        <v>21810</v>
      </c>
      <c r="Q8" s="260">
        <f t="shared" si="2"/>
        <v>21810</v>
      </c>
      <c r="R8" s="260">
        <f t="shared" si="2"/>
        <v>15992</v>
      </c>
      <c r="S8" s="149"/>
    </row>
    <row r="9" spans="1:19" s="150" customFormat="1" ht="71.25" customHeight="1">
      <c r="A9" s="418"/>
      <c r="B9" s="404"/>
      <c r="C9" s="184">
        <v>2460</v>
      </c>
      <c r="D9" s="185" t="s">
        <v>120</v>
      </c>
      <c r="E9" s="184" t="s">
        <v>71</v>
      </c>
      <c r="F9" s="177">
        <v>256147</v>
      </c>
      <c r="G9" s="281">
        <v>21518</v>
      </c>
      <c r="H9" s="281">
        <v>21278</v>
      </c>
      <c r="I9" s="281">
        <v>21278</v>
      </c>
      <c r="J9" s="281">
        <v>23411</v>
      </c>
      <c r="K9" s="281">
        <v>21810</v>
      </c>
      <c r="L9" s="281">
        <v>21810</v>
      </c>
      <c r="M9" s="281">
        <v>21810</v>
      </c>
      <c r="N9" s="281">
        <v>21810</v>
      </c>
      <c r="O9" s="281">
        <v>21810</v>
      </c>
      <c r="P9" s="281">
        <v>21810</v>
      </c>
      <c r="Q9" s="281">
        <v>21810</v>
      </c>
      <c r="R9" s="281">
        <v>15992</v>
      </c>
      <c r="S9" s="149"/>
    </row>
    <row r="10" spans="1:19" s="150" customFormat="1" ht="36" customHeight="1">
      <c r="A10" s="420">
        <v>600</v>
      </c>
      <c r="B10" s="220"/>
      <c r="C10" s="220"/>
      <c r="D10" s="222" t="s">
        <v>9</v>
      </c>
      <c r="E10" s="220"/>
      <c r="F10" s="224">
        <f>SUM(F11)</f>
        <v>1671997</v>
      </c>
      <c r="G10" s="224">
        <f aca="true" t="shared" si="3" ref="G10:R10">SUM(G11)</f>
        <v>127523</v>
      </c>
      <c r="H10" s="224">
        <f t="shared" si="3"/>
        <v>8315</v>
      </c>
      <c r="I10" s="224">
        <f t="shared" si="3"/>
        <v>0</v>
      </c>
      <c r="J10" s="224">
        <f t="shared" si="3"/>
        <v>277017</v>
      </c>
      <c r="K10" s="224">
        <f t="shared" si="3"/>
        <v>1243981</v>
      </c>
      <c r="L10" s="224">
        <f t="shared" si="3"/>
        <v>1760</v>
      </c>
      <c r="M10" s="224">
        <f t="shared" si="3"/>
        <v>1760</v>
      </c>
      <c r="N10" s="224">
        <f t="shared" si="3"/>
        <v>2760</v>
      </c>
      <c r="O10" s="224">
        <f t="shared" si="3"/>
        <v>2760</v>
      </c>
      <c r="P10" s="224">
        <f t="shared" si="3"/>
        <v>2760</v>
      </c>
      <c r="Q10" s="224">
        <f t="shared" si="3"/>
        <v>2760</v>
      </c>
      <c r="R10" s="224">
        <f t="shared" si="3"/>
        <v>601</v>
      </c>
      <c r="S10" s="149"/>
    </row>
    <row r="11" spans="1:19" s="150" customFormat="1" ht="33.75" customHeight="1">
      <c r="A11" s="418"/>
      <c r="B11" s="401">
        <v>60014</v>
      </c>
      <c r="C11" s="182"/>
      <c r="D11" s="183" t="s">
        <v>10</v>
      </c>
      <c r="E11" s="182"/>
      <c r="F11" s="175">
        <f>SUM(F12:F15)</f>
        <v>1671997</v>
      </c>
      <c r="G11" s="175">
        <f aca="true" t="shared" si="4" ref="G11:R11">SUM(G12,G13,G14,G15)</f>
        <v>127523</v>
      </c>
      <c r="H11" s="175">
        <f t="shared" si="4"/>
        <v>8315</v>
      </c>
      <c r="I11" s="175">
        <f t="shared" si="4"/>
        <v>0</v>
      </c>
      <c r="J11" s="175">
        <f t="shared" si="4"/>
        <v>277017</v>
      </c>
      <c r="K11" s="175">
        <f t="shared" si="4"/>
        <v>1243981</v>
      </c>
      <c r="L11" s="175">
        <f t="shared" si="4"/>
        <v>1760</v>
      </c>
      <c r="M11" s="175">
        <f t="shared" si="4"/>
        <v>1760</v>
      </c>
      <c r="N11" s="175">
        <f t="shared" si="4"/>
        <v>2760</v>
      </c>
      <c r="O11" s="175">
        <f t="shared" si="4"/>
        <v>2760</v>
      </c>
      <c r="P11" s="175">
        <f t="shared" si="4"/>
        <v>2760</v>
      </c>
      <c r="Q11" s="175">
        <f t="shared" si="4"/>
        <v>2760</v>
      </c>
      <c r="R11" s="175">
        <f t="shared" si="4"/>
        <v>601</v>
      </c>
      <c r="S11" s="149"/>
    </row>
    <row r="12" spans="1:19" s="150" customFormat="1" ht="30.75" customHeight="1">
      <c r="A12" s="418"/>
      <c r="B12" s="404"/>
      <c r="C12" s="186">
        <v>690</v>
      </c>
      <c r="D12" s="185" t="s">
        <v>11</v>
      </c>
      <c r="E12" s="186" t="s">
        <v>73</v>
      </c>
      <c r="F12" s="211">
        <v>135400</v>
      </c>
      <c r="G12" s="256">
        <v>127293</v>
      </c>
      <c r="H12" s="256">
        <v>8107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149"/>
    </row>
    <row r="13" spans="1:19" s="150" customFormat="1" ht="30.75" customHeight="1">
      <c r="A13" s="418"/>
      <c r="B13" s="404"/>
      <c r="C13" s="186">
        <v>970</v>
      </c>
      <c r="D13" s="185" t="s">
        <v>22</v>
      </c>
      <c r="E13" s="186" t="s">
        <v>73</v>
      </c>
      <c r="F13" s="177">
        <v>15854</v>
      </c>
      <c r="G13" s="256">
        <v>230</v>
      </c>
      <c r="H13" s="256">
        <v>208</v>
      </c>
      <c r="I13" s="256">
        <v>0</v>
      </c>
      <c r="J13" s="256">
        <v>14</v>
      </c>
      <c r="K13" s="256">
        <v>241</v>
      </c>
      <c r="L13" s="256">
        <v>1760</v>
      </c>
      <c r="M13" s="256">
        <v>1760</v>
      </c>
      <c r="N13" s="256">
        <v>2760</v>
      </c>
      <c r="O13" s="256">
        <v>2760</v>
      </c>
      <c r="P13" s="256">
        <v>2760</v>
      </c>
      <c r="Q13" s="256">
        <v>2760</v>
      </c>
      <c r="R13" s="256">
        <v>601</v>
      </c>
      <c r="S13" s="149"/>
    </row>
    <row r="14" spans="1:19" s="150" customFormat="1" ht="66" customHeight="1">
      <c r="A14" s="418"/>
      <c r="B14" s="404"/>
      <c r="C14" s="186">
        <v>6298</v>
      </c>
      <c r="D14" s="185" t="s">
        <v>138</v>
      </c>
      <c r="E14" s="184" t="s">
        <v>71</v>
      </c>
      <c r="F14" s="177">
        <v>1243740</v>
      </c>
      <c r="G14" s="256">
        <v>0</v>
      </c>
      <c r="H14" s="256">
        <v>0</v>
      </c>
      <c r="I14" s="256">
        <v>0</v>
      </c>
      <c r="J14" s="256">
        <v>0</v>
      </c>
      <c r="K14" s="256">
        <v>1243740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149"/>
    </row>
    <row r="15" spans="1:19" s="150" customFormat="1" ht="56.25" customHeight="1">
      <c r="A15" s="418"/>
      <c r="B15" s="404"/>
      <c r="C15" s="186">
        <v>6439</v>
      </c>
      <c r="D15" s="185" t="s">
        <v>139</v>
      </c>
      <c r="E15" s="184" t="s">
        <v>112</v>
      </c>
      <c r="F15" s="177">
        <v>277003</v>
      </c>
      <c r="G15" s="282">
        <v>0</v>
      </c>
      <c r="H15" s="282">
        <v>0</v>
      </c>
      <c r="I15" s="282">
        <v>0</v>
      </c>
      <c r="J15" s="282">
        <v>277003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149"/>
    </row>
    <row r="16" spans="1:19" s="150" customFormat="1" ht="36" customHeight="1">
      <c r="A16" s="374">
        <v>700</v>
      </c>
      <c r="B16" s="220"/>
      <c r="C16" s="220"/>
      <c r="D16" s="222" t="s">
        <v>12</v>
      </c>
      <c r="E16" s="220"/>
      <c r="F16" s="225">
        <f>SUM(G16,H16,I16,J16,K16,L16,M16,N16,O16,P16,Q16,R16)</f>
        <v>511454</v>
      </c>
      <c r="G16" s="225">
        <f aca="true" t="shared" si="5" ref="G16:R16">SUM(G17)</f>
        <v>16569</v>
      </c>
      <c r="H16" s="225">
        <f t="shared" si="5"/>
        <v>123871</v>
      </c>
      <c r="I16" s="225">
        <f t="shared" si="5"/>
        <v>45155</v>
      </c>
      <c r="J16" s="225">
        <f t="shared" si="5"/>
        <v>82697</v>
      </c>
      <c r="K16" s="225">
        <f t="shared" si="5"/>
        <v>46454</v>
      </c>
      <c r="L16" s="225">
        <f t="shared" si="5"/>
        <v>39419</v>
      </c>
      <c r="M16" s="225">
        <f t="shared" si="5"/>
        <v>22346</v>
      </c>
      <c r="N16" s="225">
        <f t="shared" si="5"/>
        <v>31000</v>
      </c>
      <c r="O16" s="225">
        <f t="shared" si="5"/>
        <v>29325</v>
      </c>
      <c r="P16" s="225">
        <f t="shared" si="5"/>
        <v>22256</v>
      </c>
      <c r="Q16" s="225">
        <f t="shared" si="5"/>
        <v>22446</v>
      </c>
      <c r="R16" s="225">
        <f t="shared" si="5"/>
        <v>29916</v>
      </c>
      <c r="S16" s="149"/>
    </row>
    <row r="17" spans="1:19" s="150" customFormat="1" ht="31.5" customHeight="1">
      <c r="A17" s="421"/>
      <c r="B17" s="423">
        <v>70005</v>
      </c>
      <c r="C17" s="182"/>
      <c r="D17" s="183" t="s">
        <v>13</v>
      </c>
      <c r="E17" s="182"/>
      <c r="F17" s="176">
        <f>SUM(F18:F25)</f>
        <v>511454</v>
      </c>
      <c r="G17" s="288">
        <f aca="true" t="shared" si="6" ref="G17:Q17">SUM(G18:G25)</f>
        <v>16569</v>
      </c>
      <c r="H17" s="288">
        <f t="shared" si="6"/>
        <v>123871</v>
      </c>
      <c r="I17" s="288">
        <f t="shared" si="6"/>
        <v>45155</v>
      </c>
      <c r="J17" s="288">
        <f t="shared" si="6"/>
        <v>82697</v>
      </c>
      <c r="K17" s="288">
        <f t="shared" si="6"/>
        <v>46454</v>
      </c>
      <c r="L17" s="288">
        <f t="shared" si="6"/>
        <v>39419</v>
      </c>
      <c r="M17" s="288">
        <f t="shared" si="6"/>
        <v>22346</v>
      </c>
      <c r="N17" s="288">
        <f t="shared" si="6"/>
        <v>31000</v>
      </c>
      <c r="O17" s="288">
        <f t="shared" si="6"/>
        <v>29325</v>
      </c>
      <c r="P17" s="288">
        <f t="shared" si="6"/>
        <v>22256</v>
      </c>
      <c r="Q17" s="288">
        <f t="shared" si="6"/>
        <v>22446</v>
      </c>
      <c r="R17" s="288">
        <f>SUM(R18:R25)</f>
        <v>29916</v>
      </c>
      <c r="S17" s="149"/>
    </row>
    <row r="18" spans="1:19" s="150" customFormat="1" ht="39.75" customHeight="1">
      <c r="A18" s="421"/>
      <c r="B18" s="421"/>
      <c r="C18" s="186">
        <v>470</v>
      </c>
      <c r="D18" s="185" t="s">
        <v>74</v>
      </c>
      <c r="E18" s="187" t="s">
        <v>71</v>
      </c>
      <c r="F18" s="177">
        <v>11037</v>
      </c>
      <c r="G18" s="282">
        <v>0</v>
      </c>
      <c r="H18" s="282">
        <v>193</v>
      </c>
      <c r="I18" s="282">
        <v>10844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149"/>
    </row>
    <row r="19" spans="1:19" s="150" customFormat="1" ht="81.75" customHeight="1">
      <c r="A19" s="421"/>
      <c r="B19" s="421"/>
      <c r="C19" s="188">
        <v>750</v>
      </c>
      <c r="D19" s="185" t="s">
        <v>75</v>
      </c>
      <c r="E19" s="187" t="s">
        <v>71</v>
      </c>
      <c r="F19" s="177">
        <v>21348</v>
      </c>
      <c r="G19" s="282">
        <v>1058</v>
      </c>
      <c r="H19" s="283">
        <v>1935</v>
      </c>
      <c r="I19" s="282">
        <v>2217</v>
      </c>
      <c r="J19" s="282">
        <v>1389</v>
      </c>
      <c r="K19" s="282">
        <v>1120</v>
      </c>
      <c r="L19" s="282">
        <v>2200</v>
      </c>
      <c r="M19" s="282">
        <v>1900</v>
      </c>
      <c r="N19" s="282">
        <v>1900</v>
      </c>
      <c r="O19" s="282">
        <v>1900</v>
      </c>
      <c r="P19" s="282">
        <v>1900</v>
      </c>
      <c r="Q19" s="282">
        <v>1900</v>
      </c>
      <c r="R19" s="282">
        <v>1929</v>
      </c>
      <c r="S19" s="149"/>
    </row>
    <row r="20" spans="1:19" s="150" customFormat="1" ht="54.75" customHeight="1">
      <c r="A20" s="421"/>
      <c r="B20" s="421"/>
      <c r="C20" s="188">
        <v>770</v>
      </c>
      <c r="D20" s="185" t="s">
        <v>122</v>
      </c>
      <c r="E20" s="187" t="s">
        <v>71</v>
      </c>
      <c r="F20" s="177">
        <v>101500</v>
      </c>
      <c r="G20" s="282">
        <v>0</v>
      </c>
      <c r="H20" s="282">
        <v>92836</v>
      </c>
      <c r="I20" s="282">
        <v>0</v>
      </c>
      <c r="J20" s="282">
        <v>0</v>
      </c>
      <c r="K20" s="282">
        <v>0</v>
      </c>
      <c r="L20" s="282">
        <v>8664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149"/>
    </row>
    <row r="21" spans="1:19" s="150" customFormat="1" ht="27.75" customHeight="1">
      <c r="A21" s="421"/>
      <c r="B21" s="421"/>
      <c r="C21" s="188">
        <v>830</v>
      </c>
      <c r="D21" s="185" t="s">
        <v>14</v>
      </c>
      <c r="E21" s="187" t="s">
        <v>71</v>
      </c>
      <c r="F21" s="177">
        <v>152520</v>
      </c>
      <c r="G21" s="282">
        <v>12961</v>
      </c>
      <c r="H21" s="282">
        <v>18053</v>
      </c>
      <c r="I21" s="282">
        <v>12643</v>
      </c>
      <c r="J21" s="282">
        <v>19092</v>
      </c>
      <c r="K21" s="282">
        <v>6005</v>
      </c>
      <c r="L21" s="282">
        <v>12855</v>
      </c>
      <c r="M21" s="282">
        <v>10846</v>
      </c>
      <c r="N21" s="282">
        <v>11846</v>
      </c>
      <c r="O21" s="282">
        <v>10170</v>
      </c>
      <c r="P21" s="282">
        <v>11256</v>
      </c>
      <c r="Q21" s="282">
        <v>11446</v>
      </c>
      <c r="R21" s="282">
        <v>15347</v>
      </c>
      <c r="S21" s="149"/>
    </row>
    <row r="22" spans="1:19" s="152" customFormat="1" ht="27.75" customHeight="1">
      <c r="A22" s="421"/>
      <c r="B22" s="421"/>
      <c r="C22" s="202">
        <v>970</v>
      </c>
      <c r="D22" s="190" t="s">
        <v>135</v>
      </c>
      <c r="E22" s="187" t="s">
        <v>71</v>
      </c>
      <c r="F22" s="212">
        <v>8614</v>
      </c>
      <c r="G22" s="284">
        <v>0</v>
      </c>
      <c r="H22" s="284">
        <v>0</v>
      </c>
      <c r="I22" s="284">
        <v>0</v>
      </c>
      <c r="J22" s="284">
        <v>0</v>
      </c>
      <c r="K22" s="284">
        <v>8614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151"/>
    </row>
    <row r="23" spans="1:19" s="152" customFormat="1" ht="63.75" customHeight="1">
      <c r="A23" s="421"/>
      <c r="B23" s="421"/>
      <c r="C23" s="189">
        <v>2110</v>
      </c>
      <c r="D23" s="190" t="s">
        <v>70</v>
      </c>
      <c r="E23" s="191" t="s">
        <v>112</v>
      </c>
      <c r="F23" s="212">
        <v>102040</v>
      </c>
      <c r="G23" s="285">
        <v>2100</v>
      </c>
      <c r="H23" s="285">
        <v>9000</v>
      </c>
      <c r="I23" s="285">
        <v>9800</v>
      </c>
      <c r="J23" s="285">
        <v>8000</v>
      </c>
      <c r="K23" s="285">
        <v>9000</v>
      </c>
      <c r="L23" s="285">
        <v>6000</v>
      </c>
      <c r="M23" s="285">
        <v>9100</v>
      </c>
      <c r="N23" s="285">
        <v>9100</v>
      </c>
      <c r="O23" s="285">
        <v>9100</v>
      </c>
      <c r="P23" s="285">
        <v>9100</v>
      </c>
      <c r="Q23" s="285">
        <v>9100</v>
      </c>
      <c r="R23" s="285">
        <v>12640</v>
      </c>
      <c r="S23" s="151"/>
    </row>
    <row r="24" spans="1:19" s="152" customFormat="1" ht="66" customHeight="1">
      <c r="A24" s="421"/>
      <c r="B24" s="421"/>
      <c r="C24" s="184">
        <v>2360</v>
      </c>
      <c r="D24" s="185" t="s">
        <v>76</v>
      </c>
      <c r="E24" s="184" t="s">
        <v>71</v>
      </c>
      <c r="F24" s="177">
        <v>107235</v>
      </c>
      <c r="G24" s="257">
        <v>450</v>
      </c>
      <c r="H24" s="257">
        <v>1854</v>
      </c>
      <c r="I24" s="257">
        <v>9651</v>
      </c>
      <c r="J24" s="257">
        <v>54216</v>
      </c>
      <c r="K24" s="257">
        <v>14555</v>
      </c>
      <c r="L24" s="257">
        <v>9700</v>
      </c>
      <c r="M24" s="257">
        <v>500</v>
      </c>
      <c r="N24" s="257">
        <v>8154</v>
      </c>
      <c r="O24" s="257">
        <v>8155</v>
      </c>
      <c r="P24" s="257">
        <v>0</v>
      </c>
      <c r="Q24" s="257">
        <v>0</v>
      </c>
      <c r="R24" s="257">
        <v>0</v>
      </c>
      <c r="S24" s="151"/>
    </row>
    <row r="25" spans="1:19" s="150" customFormat="1" ht="69.75" customHeight="1">
      <c r="A25" s="422"/>
      <c r="B25" s="422"/>
      <c r="C25" s="184">
        <v>6410</v>
      </c>
      <c r="D25" s="190" t="s">
        <v>140</v>
      </c>
      <c r="E25" s="191" t="s">
        <v>112</v>
      </c>
      <c r="F25" s="177">
        <v>7160</v>
      </c>
      <c r="G25" s="257">
        <v>0</v>
      </c>
      <c r="H25" s="257">
        <v>0</v>
      </c>
      <c r="I25" s="257">
        <v>0</v>
      </c>
      <c r="J25" s="257">
        <v>0</v>
      </c>
      <c r="K25" s="257">
        <v>7160</v>
      </c>
      <c r="L25" s="257">
        <v>0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149"/>
    </row>
    <row r="26" spans="1:19" s="150" customFormat="1" ht="30.75" customHeight="1">
      <c r="A26" s="374">
        <v>710</v>
      </c>
      <c r="B26" s="226"/>
      <c r="C26" s="220"/>
      <c r="D26" s="222" t="s">
        <v>15</v>
      </c>
      <c r="E26" s="220"/>
      <c r="F26" s="225">
        <f>SUM(F30,F32,F27)</f>
        <v>546800</v>
      </c>
      <c r="G26" s="225">
        <f aca="true" t="shared" si="7" ref="G26:Q26">SUM(G32,G30,G27)</f>
        <v>32490</v>
      </c>
      <c r="H26" s="225">
        <f t="shared" si="7"/>
        <v>46440</v>
      </c>
      <c r="I26" s="225">
        <f t="shared" si="7"/>
        <v>30900</v>
      </c>
      <c r="J26" s="225">
        <f t="shared" si="7"/>
        <v>30800</v>
      </c>
      <c r="K26" s="225">
        <f t="shared" si="7"/>
        <v>30900</v>
      </c>
      <c r="L26" s="225">
        <f t="shared" si="7"/>
        <v>29800</v>
      </c>
      <c r="M26" s="225">
        <f t="shared" si="7"/>
        <v>56700</v>
      </c>
      <c r="N26" s="225">
        <f t="shared" si="7"/>
        <v>56600</v>
      </c>
      <c r="O26" s="225">
        <f t="shared" si="7"/>
        <v>56700</v>
      </c>
      <c r="P26" s="225">
        <f t="shared" si="7"/>
        <v>56600</v>
      </c>
      <c r="Q26" s="225">
        <f t="shared" si="7"/>
        <v>56700</v>
      </c>
      <c r="R26" s="225">
        <f>SUM(R32,R30,R27)</f>
        <v>62170</v>
      </c>
      <c r="S26" s="149"/>
    </row>
    <row r="27" spans="1:19" s="150" customFormat="1" ht="33" customHeight="1">
      <c r="A27" s="375"/>
      <c r="B27" s="383">
        <v>71013</v>
      </c>
      <c r="C27" s="182"/>
      <c r="D27" s="183" t="s">
        <v>16</v>
      </c>
      <c r="E27" s="182"/>
      <c r="F27" s="176">
        <f>SUM(F28)</f>
        <v>154800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f aca="true" t="shared" si="8" ref="L27:R27">SUM(L28)</f>
        <v>0</v>
      </c>
      <c r="M27" s="278">
        <f t="shared" si="8"/>
        <v>25800</v>
      </c>
      <c r="N27" s="278">
        <f t="shared" si="8"/>
        <v>25800</v>
      </c>
      <c r="O27" s="278">
        <f t="shared" si="8"/>
        <v>25800</v>
      </c>
      <c r="P27" s="278">
        <f t="shared" si="8"/>
        <v>25800</v>
      </c>
      <c r="Q27" s="278">
        <f t="shared" si="8"/>
        <v>25800</v>
      </c>
      <c r="R27" s="278">
        <f t="shared" si="8"/>
        <v>25800</v>
      </c>
      <c r="S27" s="149"/>
    </row>
    <row r="28" spans="1:19" s="150" customFormat="1" ht="62.25" customHeight="1">
      <c r="A28" s="376"/>
      <c r="B28" s="384"/>
      <c r="C28" s="184">
        <v>2110</v>
      </c>
      <c r="D28" s="185" t="s">
        <v>70</v>
      </c>
      <c r="E28" s="184" t="s">
        <v>112</v>
      </c>
      <c r="F28" s="177">
        <v>154800</v>
      </c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  <c r="M28" s="257">
        <v>25800</v>
      </c>
      <c r="N28" s="257">
        <v>25800</v>
      </c>
      <c r="O28" s="257">
        <v>25800</v>
      </c>
      <c r="P28" s="257">
        <v>25800</v>
      </c>
      <c r="Q28" s="257">
        <v>25800</v>
      </c>
      <c r="R28" s="257">
        <v>25800</v>
      </c>
      <c r="S28" s="149"/>
    </row>
    <row r="29" spans="1:19" s="150" customFormat="1" ht="29.25" customHeight="1">
      <c r="A29" s="232" t="s">
        <v>0</v>
      </c>
      <c r="B29" s="271" t="s">
        <v>1</v>
      </c>
      <c r="C29" s="232" t="s">
        <v>2</v>
      </c>
      <c r="D29" s="232" t="s">
        <v>3</v>
      </c>
      <c r="E29" s="232" t="s">
        <v>69</v>
      </c>
      <c r="F29" s="272" t="s">
        <v>4</v>
      </c>
      <c r="G29" s="233" t="s">
        <v>57</v>
      </c>
      <c r="H29" s="233" t="s">
        <v>58</v>
      </c>
      <c r="I29" s="233" t="s">
        <v>59</v>
      </c>
      <c r="J29" s="273" t="s">
        <v>60</v>
      </c>
      <c r="K29" s="233" t="s">
        <v>61</v>
      </c>
      <c r="L29" s="233" t="s">
        <v>62</v>
      </c>
      <c r="M29" s="233" t="s">
        <v>63</v>
      </c>
      <c r="N29" s="233" t="s">
        <v>64</v>
      </c>
      <c r="O29" s="233" t="s">
        <v>65</v>
      </c>
      <c r="P29" s="233" t="s">
        <v>66</v>
      </c>
      <c r="Q29" s="233" t="s">
        <v>67</v>
      </c>
      <c r="R29" s="233" t="s">
        <v>68</v>
      </c>
      <c r="S29" s="149"/>
    </row>
    <row r="30" spans="1:19" s="150" customFormat="1" ht="36" customHeight="1">
      <c r="A30" s="374"/>
      <c r="B30" s="383">
        <v>71014</v>
      </c>
      <c r="C30" s="182"/>
      <c r="D30" s="183" t="s">
        <v>17</v>
      </c>
      <c r="E30" s="182"/>
      <c r="F30" s="176">
        <f>SUM(F31)</f>
        <v>15000</v>
      </c>
      <c r="G30" s="260">
        <f aca="true" t="shared" si="9" ref="G30:R30">SUM(G31)</f>
        <v>1300</v>
      </c>
      <c r="H30" s="260">
        <f t="shared" si="9"/>
        <v>1200</v>
      </c>
      <c r="I30" s="260">
        <f t="shared" si="9"/>
        <v>1300</v>
      </c>
      <c r="J30" s="260">
        <f t="shared" si="9"/>
        <v>1200</v>
      </c>
      <c r="K30" s="260">
        <f t="shared" si="9"/>
        <v>1300</v>
      </c>
      <c r="L30" s="260">
        <f t="shared" si="9"/>
        <v>1200</v>
      </c>
      <c r="M30" s="260">
        <f t="shared" si="9"/>
        <v>1300</v>
      </c>
      <c r="N30" s="260">
        <f t="shared" si="9"/>
        <v>1200</v>
      </c>
      <c r="O30" s="260">
        <f t="shared" si="9"/>
        <v>1300</v>
      </c>
      <c r="P30" s="260">
        <f t="shared" si="9"/>
        <v>1200</v>
      </c>
      <c r="Q30" s="260">
        <f t="shared" si="9"/>
        <v>1300</v>
      </c>
      <c r="R30" s="260">
        <f t="shared" si="9"/>
        <v>1200</v>
      </c>
      <c r="S30" s="149"/>
    </row>
    <row r="31" spans="1:19" s="150" customFormat="1" ht="74.25" customHeight="1">
      <c r="A31" s="376"/>
      <c r="B31" s="384"/>
      <c r="C31" s="184">
        <v>2110</v>
      </c>
      <c r="D31" s="185" t="s">
        <v>70</v>
      </c>
      <c r="E31" s="184" t="s">
        <v>112</v>
      </c>
      <c r="F31" s="286">
        <v>15000</v>
      </c>
      <c r="G31" s="257">
        <v>1300</v>
      </c>
      <c r="H31" s="257">
        <v>1200</v>
      </c>
      <c r="I31" s="257">
        <v>1300</v>
      </c>
      <c r="J31" s="257">
        <v>1200</v>
      </c>
      <c r="K31" s="257">
        <v>1300</v>
      </c>
      <c r="L31" s="257">
        <v>1200</v>
      </c>
      <c r="M31" s="257">
        <v>1300</v>
      </c>
      <c r="N31" s="257">
        <v>1200</v>
      </c>
      <c r="O31" s="257">
        <v>1300</v>
      </c>
      <c r="P31" s="257">
        <v>1200</v>
      </c>
      <c r="Q31" s="257">
        <v>1300</v>
      </c>
      <c r="R31" s="257">
        <v>1200</v>
      </c>
      <c r="S31" s="149"/>
    </row>
    <row r="32" spans="1:19" s="152" customFormat="1" ht="32.25" customHeight="1">
      <c r="A32" s="270"/>
      <c r="B32" s="383">
        <v>71015</v>
      </c>
      <c r="C32" s="182"/>
      <c r="D32" s="183" t="s">
        <v>18</v>
      </c>
      <c r="E32" s="182"/>
      <c r="F32" s="176">
        <f>SUM(F33)</f>
        <v>377000</v>
      </c>
      <c r="G32" s="260">
        <f aca="true" t="shared" si="10" ref="G32:R32">SUM(G33)</f>
        <v>31190</v>
      </c>
      <c r="H32" s="260">
        <f t="shared" si="10"/>
        <v>45240</v>
      </c>
      <c r="I32" s="260">
        <f t="shared" si="10"/>
        <v>29600</v>
      </c>
      <c r="J32" s="260">
        <f t="shared" si="10"/>
        <v>29600</v>
      </c>
      <c r="K32" s="260">
        <f t="shared" si="10"/>
        <v>29600</v>
      </c>
      <c r="L32" s="260">
        <f t="shared" si="10"/>
        <v>28600</v>
      </c>
      <c r="M32" s="260">
        <f t="shared" si="10"/>
        <v>29600</v>
      </c>
      <c r="N32" s="260">
        <f t="shared" si="10"/>
        <v>29600</v>
      </c>
      <c r="O32" s="260">
        <f t="shared" si="10"/>
        <v>29600</v>
      </c>
      <c r="P32" s="260">
        <f t="shared" si="10"/>
        <v>29600</v>
      </c>
      <c r="Q32" s="260">
        <f t="shared" si="10"/>
        <v>29600</v>
      </c>
      <c r="R32" s="260">
        <f t="shared" si="10"/>
        <v>35170</v>
      </c>
      <c r="S32" s="151"/>
    </row>
    <row r="33" spans="1:19" s="154" customFormat="1" ht="65.25" customHeight="1">
      <c r="A33" s="228"/>
      <c r="B33" s="384"/>
      <c r="C33" s="192">
        <v>2110</v>
      </c>
      <c r="D33" s="193" t="s">
        <v>70</v>
      </c>
      <c r="E33" s="192" t="s">
        <v>112</v>
      </c>
      <c r="F33" s="263">
        <v>377000</v>
      </c>
      <c r="G33" s="287">
        <v>31190</v>
      </c>
      <c r="H33" s="287">
        <v>45240</v>
      </c>
      <c r="I33" s="287">
        <v>29600</v>
      </c>
      <c r="J33" s="287">
        <v>29600</v>
      </c>
      <c r="K33" s="287">
        <v>29600</v>
      </c>
      <c r="L33" s="287">
        <v>28600</v>
      </c>
      <c r="M33" s="287">
        <v>29600</v>
      </c>
      <c r="N33" s="287">
        <v>29600</v>
      </c>
      <c r="O33" s="287">
        <v>29600</v>
      </c>
      <c r="P33" s="287">
        <v>29600</v>
      </c>
      <c r="Q33" s="287">
        <v>29600</v>
      </c>
      <c r="R33" s="287">
        <v>35170</v>
      </c>
      <c r="S33" s="153"/>
    </row>
    <row r="34" spans="1:19" s="150" customFormat="1" ht="36" customHeight="1">
      <c r="A34" s="374">
        <v>750</v>
      </c>
      <c r="B34" s="227"/>
      <c r="C34" s="219"/>
      <c r="D34" s="221" t="s">
        <v>19</v>
      </c>
      <c r="E34" s="219"/>
      <c r="F34" s="311">
        <f aca="true" t="shared" si="11" ref="F34:Q34">SUM(F35,F37,F41)</f>
        <v>319233</v>
      </c>
      <c r="G34" s="311">
        <f t="shared" si="11"/>
        <v>24423</v>
      </c>
      <c r="H34" s="311">
        <f t="shared" si="11"/>
        <v>26357</v>
      </c>
      <c r="I34" s="311">
        <f t="shared" si="11"/>
        <v>38724</v>
      </c>
      <c r="J34" s="311">
        <f t="shared" si="11"/>
        <v>19715</v>
      </c>
      <c r="K34" s="311">
        <f t="shared" si="11"/>
        <v>29349</v>
      </c>
      <c r="L34" s="311">
        <f t="shared" si="11"/>
        <v>34190</v>
      </c>
      <c r="M34" s="311">
        <f t="shared" si="11"/>
        <v>24375</v>
      </c>
      <c r="N34" s="311">
        <f t="shared" si="11"/>
        <v>24375</v>
      </c>
      <c r="O34" s="311">
        <f t="shared" si="11"/>
        <v>24675</v>
      </c>
      <c r="P34" s="311">
        <f t="shared" si="11"/>
        <v>24675</v>
      </c>
      <c r="Q34" s="311">
        <f t="shared" si="11"/>
        <v>24675</v>
      </c>
      <c r="R34" s="311">
        <f>SUM(R35,R37,R41)</f>
        <v>23700</v>
      </c>
      <c r="S34" s="149"/>
    </row>
    <row r="35" spans="1:19" s="150" customFormat="1" ht="33" customHeight="1">
      <c r="A35" s="375"/>
      <c r="B35" s="383">
        <v>75011</v>
      </c>
      <c r="C35" s="182"/>
      <c r="D35" s="183" t="s">
        <v>20</v>
      </c>
      <c r="E35" s="182"/>
      <c r="F35" s="310">
        <f aca="true" t="shared" si="12" ref="F35:Q35">SUM(F36)</f>
        <v>188100</v>
      </c>
      <c r="G35" s="310">
        <f t="shared" si="12"/>
        <v>15990</v>
      </c>
      <c r="H35" s="310">
        <f t="shared" si="12"/>
        <v>15742</v>
      </c>
      <c r="I35" s="310">
        <f t="shared" si="12"/>
        <v>14804</v>
      </c>
      <c r="J35" s="310">
        <f t="shared" si="12"/>
        <v>18016</v>
      </c>
      <c r="K35" s="310">
        <f t="shared" si="12"/>
        <v>15490</v>
      </c>
      <c r="L35" s="310">
        <f t="shared" si="12"/>
        <v>21147</v>
      </c>
      <c r="M35" s="310">
        <f t="shared" si="12"/>
        <v>15675</v>
      </c>
      <c r="N35" s="310">
        <f t="shared" si="12"/>
        <v>15675</v>
      </c>
      <c r="O35" s="310">
        <f t="shared" si="12"/>
        <v>15675</v>
      </c>
      <c r="P35" s="310">
        <f t="shared" si="12"/>
        <v>15675</v>
      </c>
      <c r="Q35" s="310">
        <f t="shared" si="12"/>
        <v>15675</v>
      </c>
      <c r="R35" s="310">
        <f>SUM(R36)</f>
        <v>8536</v>
      </c>
      <c r="S35" s="149"/>
    </row>
    <row r="36" spans="1:19" s="152" customFormat="1" ht="65.25" customHeight="1">
      <c r="A36" s="375"/>
      <c r="B36" s="384"/>
      <c r="C36" s="194">
        <v>2110</v>
      </c>
      <c r="D36" s="190" t="s">
        <v>70</v>
      </c>
      <c r="E36" s="191" t="s">
        <v>112</v>
      </c>
      <c r="F36" s="212">
        <v>188100</v>
      </c>
      <c r="G36" s="285">
        <v>15990</v>
      </c>
      <c r="H36" s="285">
        <v>15742</v>
      </c>
      <c r="I36" s="285">
        <v>14804</v>
      </c>
      <c r="J36" s="285">
        <v>18016</v>
      </c>
      <c r="K36" s="285">
        <v>15490</v>
      </c>
      <c r="L36" s="285">
        <v>21147</v>
      </c>
      <c r="M36" s="285">
        <v>15675</v>
      </c>
      <c r="N36" s="285">
        <v>15675</v>
      </c>
      <c r="O36" s="285">
        <v>15675</v>
      </c>
      <c r="P36" s="285">
        <v>15675</v>
      </c>
      <c r="Q36" s="285">
        <v>15675</v>
      </c>
      <c r="R36" s="285">
        <v>8536</v>
      </c>
      <c r="S36" s="151"/>
    </row>
    <row r="37" spans="1:19" s="154" customFormat="1" ht="29.25" customHeight="1">
      <c r="A37" s="375"/>
      <c r="B37" s="383">
        <v>75020</v>
      </c>
      <c r="C37" s="182"/>
      <c r="D37" s="183" t="s">
        <v>21</v>
      </c>
      <c r="E37" s="182"/>
      <c r="F37" s="288">
        <f aca="true" t="shared" si="13" ref="F37:Q37">SUM(F38:F40)</f>
        <v>92133</v>
      </c>
      <c r="G37" s="288">
        <f t="shared" si="13"/>
        <v>433</v>
      </c>
      <c r="H37" s="288">
        <f t="shared" si="13"/>
        <v>615</v>
      </c>
      <c r="I37" s="288">
        <f t="shared" si="13"/>
        <v>2920</v>
      </c>
      <c r="J37" s="288">
        <f t="shared" si="13"/>
        <v>1699</v>
      </c>
      <c r="K37" s="288">
        <f t="shared" si="13"/>
        <v>13859</v>
      </c>
      <c r="L37" s="288">
        <f t="shared" si="13"/>
        <v>13043</v>
      </c>
      <c r="M37" s="288">
        <f t="shared" si="13"/>
        <v>8700</v>
      </c>
      <c r="N37" s="288">
        <f t="shared" si="13"/>
        <v>8700</v>
      </c>
      <c r="O37" s="288">
        <f t="shared" si="13"/>
        <v>9000</v>
      </c>
      <c r="P37" s="288">
        <f t="shared" si="13"/>
        <v>9000</v>
      </c>
      <c r="Q37" s="288">
        <f t="shared" si="13"/>
        <v>9000</v>
      </c>
      <c r="R37" s="288">
        <f>SUM(R38:R40)</f>
        <v>15164</v>
      </c>
      <c r="S37" s="153"/>
    </row>
    <row r="38" spans="1:19" s="150" customFormat="1" ht="28.5" customHeight="1">
      <c r="A38" s="375"/>
      <c r="B38" s="385"/>
      <c r="C38" s="186">
        <v>690</v>
      </c>
      <c r="D38" s="185" t="s">
        <v>11</v>
      </c>
      <c r="E38" s="187" t="s">
        <v>71</v>
      </c>
      <c r="F38" s="177">
        <v>1800</v>
      </c>
      <c r="G38" s="257">
        <v>120</v>
      </c>
      <c r="H38" s="257">
        <v>270</v>
      </c>
      <c r="I38" s="257">
        <v>370</v>
      </c>
      <c r="J38" s="257">
        <v>410</v>
      </c>
      <c r="K38" s="257">
        <v>370</v>
      </c>
      <c r="L38" s="257">
        <v>260</v>
      </c>
      <c r="M38" s="257">
        <v>0</v>
      </c>
      <c r="N38" s="257">
        <v>0</v>
      </c>
      <c r="O38" s="257">
        <v>0</v>
      </c>
      <c r="P38" s="257">
        <v>0</v>
      </c>
      <c r="Q38" s="257">
        <v>0</v>
      </c>
      <c r="R38" s="257">
        <v>0</v>
      </c>
      <c r="S38" s="149"/>
    </row>
    <row r="39" spans="1:19" s="150" customFormat="1" ht="27.75" customHeight="1">
      <c r="A39" s="375"/>
      <c r="B39" s="385"/>
      <c r="C39" s="188">
        <v>830</v>
      </c>
      <c r="D39" s="195" t="s">
        <v>14</v>
      </c>
      <c r="E39" s="187" t="s">
        <v>71</v>
      </c>
      <c r="F39" s="177">
        <v>52400</v>
      </c>
      <c r="G39" s="257">
        <v>213</v>
      </c>
      <c r="H39" s="257">
        <v>223</v>
      </c>
      <c r="I39" s="257">
        <v>183</v>
      </c>
      <c r="J39" s="257">
        <v>222</v>
      </c>
      <c r="K39" s="257">
        <v>95</v>
      </c>
      <c r="L39" s="257">
        <v>150</v>
      </c>
      <c r="M39" s="257">
        <v>7500</v>
      </c>
      <c r="N39" s="257">
        <v>7500</v>
      </c>
      <c r="O39" s="257">
        <v>7500</v>
      </c>
      <c r="P39" s="257">
        <v>7500</v>
      </c>
      <c r="Q39" s="257">
        <v>7500</v>
      </c>
      <c r="R39" s="257">
        <v>13814</v>
      </c>
      <c r="S39" s="149"/>
    </row>
    <row r="40" spans="1:19" s="150" customFormat="1" ht="27.75" customHeight="1">
      <c r="A40" s="375"/>
      <c r="B40" s="384"/>
      <c r="C40" s="188">
        <v>970</v>
      </c>
      <c r="D40" s="195" t="s">
        <v>22</v>
      </c>
      <c r="E40" s="187" t="s">
        <v>71</v>
      </c>
      <c r="F40" s="177">
        <v>37933</v>
      </c>
      <c r="G40" s="257">
        <v>100</v>
      </c>
      <c r="H40" s="257">
        <v>122</v>
      </c>
      <c r="I40" s="257">
        <v>2367</v>
      </c>
      <c r="J40" s="257">
        <v>1067</v>
      </c>
      <c r="K40" s="257">
        <v>13394</v>
      </c>
      <c r="L40" s="257">
        <v>12633</v>
      </c>
      <c r="M40" s="257">
        <v>1200</v>
      </c>
      <c r="N40" s="257">
        <v>1200</v>
      </c>
      <c r="O40" s="257">
        <v>1500</v>
      </c>
      <c r="P40" s="257">
        <v>1500</v>
      </c>
      <c r="Q40" s="257">
        <v>1500</v>
      </c>
      <c r="R40" s="257">
        <v>1350</v>
      </c>
      <c r="S40" s="149"/>
    </row>
    <row r="41" spans="1:19" s="150" customFormat="1" ht="35.25" customHeight="1">
      <c r="A41" s="375"/>
      <c r="B41" s="383">
        <v>75045</v>
      </c>
      <c r="C41" s="182"/>
      <c r="D41" s="183" t="s">
        <v>23</v>
      </c>
      <c r="E41" s="182"/>
      <c r="F41" s="179">
        <f aca="true" t="shared" si="14" ref="F41:Q41">SUM(F42:F43)</f>
        <v>39000</v>
      </c>
      <c r="G41" s="179">
        <f t="shared" si="14"/>
        <v>8000</v>
      </c>
      <c r="H41" s="179">
        <f t="shared" si="14"/>
        <v>10000</v>
      </c>
      <c r="I41" s="179">
        <f t="shared" si="14"/>
        <v>21000</v>
      </c>
      <c r="J41" s="179">
        <f t="shared" si="14"/>
        <v>0</v>
      </c>
      <c r="K41" s="179">
        <f t="shared" si="14"/>
        <v>0</v>
      </c>
      <c r="L41" s="179">
        <f t="shared" si="14"/>
        <v>0</v>
      </c>
      <c r="M41" s="179">
        <f t="shared" si="14"/>
        <v>0</v>
      </c>
      <c r="N41" s="179">
        <f t="shared" si="14"/>
        <v>0</v>
      </c>
      <c r="O41" s="179">
        <f t="shared" si="14"/>
        <v>0</v>
      </c>
      <c r="P41" s="179">
        <f t="shared" si="14"/>
        <v>0</v>
      </c>
      <c r="Q41" s="179">
        <f t="shared" si="14"/>
        <v>0</v>
      </c>
      <c r="R41" s="179">
        <f>SUM(R42:R43)</f>
        <v>0</v>
      </c>
      <c r="S41" s="149"/>
    </row>
    <row r="42" spans="1:19" s="152" customFormat="1" ht="72.75" customHeight="1">
      <c r="A42" s="375"/>
      <c r="B42" s="385"/>
      <c r="C42" s="196">
        <v>2110</v>
      </c>
      <c r="D42" s="185" t="s">
        <v>70</v>
      </c>
      <c r="E42" s="184" t="s">
        <v>112</v>
      </c>
      <c r="F42" s="177">
        <v>30000</v>
      </c>
      <c r="G42" s="257">
        <v>8000</v>
      </c>
      <c r="H42" s="257">
        <v>10000</v>
      </c>
      <c r="I42" s="257">
        <v>12000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151"/>
    </row>
    <row r="43" spans="1:19" s="154" customFormat="1" ht="69.75" customHeight="1">
      <c r="A43" s="376"/>
      <c r="B43" s="384"/>
      <c r="C43" s="199">
        <v>2120</v>
      </c>
      <c r="D43" s="200" t="s">
        <v>77</v>
      </c>
      <c r="E43" s="194" t="s">
        <v>112</v>
      </c>
      <c r="F43" s="213">
        <v>9000</v>
      </c>
      <c r="G43" s="287">
        <v>0</v>
      </c>
      <c r="H43" s="287">
        <v>0</v>
      </c>
      <c r="I43" s="287">
        <v>9000</v>
      </c>
      <c r="J43" s="287">
        <v>0</v>
      </c>
      <c r="K43" s="287">
        <v>0</v>
      </c>
      <c r="L43" s="287">
        <v>0</v>
      </c>
      <c r="M43" s="287">
        <v>0</v>
      </c>
      <c r="N43" s="287">
        <v>0</v>
      </c>
      <c r="O43" s="287">
        <v>0</v>
      </c>
      <c r="P43" s="287">
        <v>0</v>
      </c>
      <c r="Q43" s="287">
        <v>0</v>
      </c>
      <c r="R43" s="287">
        <v>0</v>
      </c>
      <c r="S43" s="153"/>
    </row>
    <row r="44" spans="1:19" s="150" customFormat="1" ht="38.25" customHeight="1">
      <c r="A44" s="374">
        <v>754</v>
      </c>
      <c r="B44" s="226"/>
      <c r="C44" s="220"/>
      <c r="D44" s="222" t="s">
        <v>24</v>
      </c>
      <c r="E44" s="220"/>
      <c r="F44" s="225">
        <f aca="true" t="shared" si="15" ref="F44:Q44">SUM(F47,F45)</f>
        <v>5879290</v>
      </c>
      <c r="G44" s="225">
        <f t="shared" si="15"/>
        <v>712500</v>
      </c>
      <c r="H44" s="225">
        <f t="shared" si="15"/>
        <v>301900</v>
      </c>
      <c r="I44" s="225">
        <f t="shared" si="15"/>
        <v>717300</v>
      </c>
      <c r="J44" s="225">
        <f t="shared" si="15"/>
        <v>631100</v>
      </c>
      <c r="K44" s="225">
        <f t="shared" si="15"/>
        <v>454300</v>
      </c>
      <c r="L44" s="225">
        <f t="shared" si="15"/>
        <v>80603</v>
      </c>
      <c r="M44" s="225">
        <f t="shared" si="15"/>
        <v>835001</v>
      </c>
      <c r="N44" s="225">
        <f t="shared" si="15"/>
        <v>798002</v>
      </c>
      <c r="O44" s="225">
        <f t="shared" si="15"/>
        <v>418001</v>
      </c>
      <c r="P44" s="225">
        <f t="shared" si="15"/>
        <v>418002</v>
      </c>
      <c r="Q44" s="225">
        <f t="shared" si="15"/>
        <v>418002</v>
      </c>
      <c r="R44" s="225">
        <f>SUM(R47,R45)</f>
        <v>94579</v>
      </c>
      <c r="S44" s="149"/>
    </row>
    <row r="45" spans="1:19" s="150" customFormat="1" ht="36" customHeight="1">
      <c r="A45" s="375"/>
      <c r="B45" s="402">
        <v>75405</v>
      </c>
      <c r="C45" s="182"/>
      <c r="D45" s="251" t="s">
        <v>141</v>
      </c>
      <c r="E45" s="275"/>
      <c r="F45" s="252">
        <v>37000</v>
      </c>
      <c r="G45" s="279">
        <v>0</v>
      </c>
      <c r="H45" s="279">
        <v>0</v>
      </c>
      <c r="I45" s="279">
        <v>0</v>
      </c>
      <c r="J45" s="279">
        <v>0</v>
      </c>
      <c r="K45" s="279">
        <v>0</v>
      </c>
      <c r="L45" s="279">
        <v>0</v>
      </c>
      <c r="M45" s="279">
        <v>37000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149"/>
    </row>
    <row r="46" spans="1:19" s="150" customFormat="1" ht="69" customHeight="1">
      <c r="A46" s="375"/>
      <c r="B46" s="403"/>
      <c r="C46" s="206">
        <v>6610</v>
      </c>
      <c r="D46" s="185" t="s">
        <v>142</v>
      </c>
      <c r="E46" s="187" t="s">
        <v>71</v>
      </c>
      <c r="F46" s="214">
        <v>37000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37000</v>
      </c>
      <c r="N46" s="280">
        <v>0</v>
      </c>
      <c r="O46" s="280">
        <v>0</v>
      </c>
      <c r="P46" s="280">
        <v>0</v>
      </c>
      <c r="Q46" s="280">
        <v>0</v>
      </c>
      <c r="R46" s="280">
        <v>0</v>
      </c>
      <c r="S46" s="149"/>
    </row>
    <row r="47" spans="1:19" s="150" customFormat="1" ht="36.75" customHeight="1">
      <c r="A47" s="375"/>
      <c r="B47" s="383">
        <v>75411</v>
      </c>
      <c r="C47" s="182"/>
      <c r="D47" s="183" t="s">
        <v>25</v>
      </c>
      <c r="E47" s="182"/>
      <c r="F47" s="176">
        <v>5842290</v>
      </c>
      <c r="G47" s="176">
        <f aca="true" t="shared" si="16" ref="G47:R47">SUM(G48,G49,G50)</f>
        <v>712500</v>
      </c>
      <c r="H47" s="176">
        <f t="shared" si="16"/>
        <v>301900</v>
      </c>
      <c r="I47" s="176">
        <f t="shared" si="16"/>
        <v>717300</v>
      </c>
      <c r="J47" s="176">
        <f t="shared" si="16"/>
        <v>631100</v>
      </c>
      <c r="K47" s="176">
        <f t="shared" si="16"/>
        <v>454300</v>
      </c>
      <c r="L47" s="176">
        <f t="shared" si="16"/>
        <v>80603</v>
      </c>
      <c r="M47" s="176">
        <f t="shared" si="16"/>
        <v>798001</v>
      </c>
      <c r="N47" s="176">
        <f t="shared" si="16"/>
        <v>798002</v>
      </c>
      <c r="O47" s="176">
        <f t="shared" si="16"/>
        <v>418001</v>
      </c>
      <c r="P47" s="176">
        <f t="shared" si="16"/>
        <v>418002</v>
      </c>
      <c r="Q47" s="176">
        <f t="shared" si="16"/>
        <v>418002</v>
      </c>
      <c r="R47" s="176">
        <f t="shared" si="16"/>
        <v>94579</v>
      </c>
      <c r="S47" s="149"/>
    </row>
    <row r="48" spans="1:19" s="150" customFormat="1" ht="72" customHeight="1">
      <c r="A48" s="375"/>
      <c r="B48" s="385"/>
      <c r="C48" s="184">
        <v>2110</v>
      </c>
      <c r="D48" s="185" t="s">
        <v>70</v>
      </c>
      <c r="E48" s="184" t="s">
        <v>112</v>
      </c>
      <c r="F48" s="177">
        <v>5082275</v>
      </c>
      <c r="G48" s="257">
        <v>712500</v>
      </c>
      <c r="H48" s="257">
        <v>301900</v>
      </c>
      <c r="I48" s="257">
        <v>717300</v>
      </c>
      <c r="J48" s="257">
        <v>631100</v>
      </c>
      <c r="K48" s="257">
        <v>454300</v>
      </c>
      <c r="L48" s="257">
        <v>80600</v>
      </c>
      <c r="M48" s="257">
        <v>418000</v>
      </c>
      <c r="N48" s="257">
        <v>418000</v>
      </c>
      <c r="O48" s="257">
        <v>418000</v>
      </c>
      <c r="P48" s="257">
        <v>418000</v>
      </c>
      <c r="Q48" s="257">
        <v>418000</v>
      </c>
      <c r="R48" s="257">
        <v>94575</v>
      </c>
      <c r="S48" s="149"/>
    </row>
    <row r="49" spans="1:19" s="150" customFormat="1" ht="69" customHeight="1">
      <c r="A49" s="375"/>
      <c r="B49" s="385"/>
      <c r="C49" s="196">
        <v>2360</v>
      </c>
      <c r="D49" s="195" t="s">
        <v>76</v>
      </c>
      <c r="E49" s="184" t="s">
        <v>71</v>
      </c>
      <c r="F49" s="177">
        <v>15</v>
      </c>
      <c r="G49" s="257">
        <v>0</v>
      </c>
      <c r="H49" s="257">
        <v>0</v>
      </c>
      <c r="I49" s="257">
        <v>0</v>
      </c>
      <c r="J49" s="257">
        <v>0</v>
      </c>
      <c r="K49" s="257">
        <v>0</v>
      </c>
      <c r="L49" s="257">
        <v>3</v>
      </c>
      <c r="M49" s="257">
        <v>1</v>
      </c>
      <c r="N49" s="257">
        <v>2</v>
      </c>
      <c r="O49" s="257">
        <v>1</v>
      </c>
      <c r="P49" s="257">
        <v>2</v>
      </c>
      <c r="Q49" s="257">
        <v>2</v>
      </c>
      <c r="R49" s="257">
        <v>4</v>
      </c>
      <c r="S49" s="149"/>
    </row>
    <row r="50" spans="1:19" s="150" customFormat="1" ht="72.75" customHeight="1">
      <c r="A50" s="228"/>
      <c r="B50" s="384"/>
      <c r="C50" s="189">
        <v>6410</v>
      </c>
      <c r="D50" s="201" t="s">
        <v>78</v>
      </c>
      <c r="E50" s="191" t="s">
        <v>112</v>
      </c>
      <c r="F50" s="212">
        <v>760000</v>
      </c>
      <c r="G50" s="285">
        <v>0</v>
      </c>
      <c r="H50" s="285">
        <v>0</v>
      </c>
      <c r="I50" s="285">
        <v>0</v>
      </c>
      <c r="J50" s="285">
        <v>0</v>
      </c>
      <c r="K50" s="285">
        <v>0</v>
      </c>
      <c r="L50" s="285">
        <v>0</v>
      </c>
      <c r="M50" s="285">
        <v>380000</v>
      </c>
      <c r="N50" s="285">
        <v>380000</v>
      </c>
      <c r="O50" s="285">
        <v>0</v>
      </c>
      <c r="P50" s="285">
        <v>0</v>
      </c>
      <c r="Q50" s="285">
        <v>0</v>
      </c>
      <c r="R50" s="285">
        <v>0</v>
      </c>
      <c r="S50" s="149"/>
    </row>
    <row r="51" spans="1:19" s="150" customFormat="1" ht="72.75" customHeight="1">
      <c r="A51" s="374">
        <v>756</v>
      </c>
      <c r="B51" s="226"/>
      <c r="C51" s="220"/>
      <c r="D51" s="222" t="s">
        <v>79</v>
      </c>
      <c r="E51" s="220"/>
      <c r="F51" s="313">
        <f aca="true" t="shared" si="17" ref="F51:R51">SUM(F52,F55)</f>
        <v>10028793</v>
      </c>
      <c r="G51" s="313">
        <f t="shared" si="17"/>
        <v>762889</v>
      </c>
      <c r="H51" s="313">
        <f t="shared" si="17"/>
        <v>788811</v>
      </c>
      <c r="I51" s="313">
        <f t="shared" si="17"/>
        <v>725167</v>
      </c>
      <c r="J51" s="313">
        <f t="shared" si="17"/>
        <v>1314679</v>
      </c>
      <c r="K51" s="313">
        <f t="shared" si="17"/>
        <v>780226</v>
      </c>
      <c r="L51" s="313">
        <f t="shared" si="17"/>
        <v>1006454</v>
      </c>
      <c r="M51" s="313">
        <f t="shared" si="17"/>
        <v>761200</v>
      </c>
      <c r="N51" s="313">
        <f t="shared" si="17"/>
        <v>809300</v>
      </c>
      <c r="O51" s="313">
        <f t="shared" si="17"/>
        <v>813259</v>
      </c>
      <c r="P51" s="313">
        <f t="shared" si="17"/>
        <v>767520</v>
      </c>
      <c r="Q51" s="313">
        <f t="shared" si="17"/>
        <v>835320</v>
      </c>
      <c r="R51" s="313">
        <f t="shared" si="17"/>
        <v>663968</v>
      </c>
      <c r="S51" s="149"/>
    </row>
    <row r="52" spans="1:19" s="150" customFormat="1" ht="55.5" customHeight="1">
      <c r="A52" s="375"/>
      <c r="B52" s="401">
        <v>75618</v>
      </c>
      <c r="C52" s="182"/>
      <c r="D52" s="183" t="s">
        <v>80</v>
      </c>
      <c r="E52" s="182"/>
      <c r="F52" s="288">
        <f aca="true" t="shared" si="18" ref="F52:Q52">SUM(F53)</f>
        <v>1770982</v>
      </c>
      <c r="G52" s="288">
        <f t="shared" si="18"/>
        <v>173252</v>
      </c>
      <c r="H52" s="288">
        <f t="shared" si="18"/>
        <v>187041</v>
      </c>
      <c r="I52" s="288">
        <f t="shared" si="18"/>
        <v>198589</v>
      </c>
      <c r="J52" s="288">
        <f t="shared" si="18"/>
        <v>227981</v>
      </c>
      <c r="K52" s="288">
        <f t="shared" si="18"/>
        <v>204256</v>
      </c>
      <c r="L52" s="288">
        <f t="shared" si="18"/>
        <v>180786</v>
      </c>
      <c r="M52" s="288">
        <f t="shared" si="18"/>
        <v>98000</v>
      </c>
      <c r="N52" s="288">
        <f t="shared" si="18"/>
        <v>106000</v>
      </c>
      <c r="O52" s="288">
        <f t="shared" si="18"/>
        <v>115759</v>
      </c>
      <c r="P52" s="288">
        <f t="shared" si="18"/>
        <v>102000</v>
      </c>
      <c r="Q52" s="288">
        <f t="shared" si="18"/>
        <v>91000</v>
      </c>
      <c r="R52" s="288">
        <f>SUM(R53)</f>
        <v>86318</v>
      </c>
      <c r="S52" s="149"/>
    </row>
    <row r="53" spans="1:19" s="150" customFormat="1" ht="35.25" customHeight="1">
      <c r="A53" s="376"/>
      <c r="B53" s="401"/>
      <c r="C53" s="188">
        <v>420</v>
      </c>
      <c r="D53" s="195" t="s">
        <v>27</v>
      </c>
      <c r="E53" s="186" t="s">
        <v>71</v>
      </c>
      <c r="F53" s="177">
        <v>1770982</v>
      </c>
      <c r="G53" s="178">
        <v>173252</v>
      </c>
      <c r="H53" s="178">
        <v>187041</v>
      </c>
      <c r="I53" s="178">
        <v>198589</v>
      </c>
      <c r="J53" s="178">
        <v>227981</v>
      </c>
      <c r="K53" s="178">
        <v>204256</v>
      </c>
      <c r="L53" s="178">
        <v>180786</v>
      </c>
      <c r="M53" s="178">
        <v>98000</v>
      </c>
      <c r="N53" s="178">
        <v>106000</v>
      </c>
      <c r="O53" s="178">
        <v>115759</v>
      </c>
      <c r="P53" s="178">
        <v>102000</v>
      </c>
      <c r="Q53" s="178">
        <v>91000</v>
      </c>
      <c r="R53" s="178">
        <v>86318</v>
      </c>
      <c r="S53" s="149"/>
    </row>
    <row r="54" spans="1:19" s="150" customFormat="1" ht="29.25" customHeight="1">
      <c r="A54" s="314" t="s">
        <v>0</v>
      </c>
      <c r="B54" s="314" t="s">
        <v>1</v>
      </c>
      <c r="C54" s="314" t="s">
        <v>2</v>
      </c>
      <c r="D54" s="314" t="s">
        <v>3</v>
      </c>
      <c r="E54" s="314" t="s">
        <v>69</v>
      </c>
      <c r="F54" s="315" t="s">
        <v>4</v>
      </c>
      <c r="G54" s="316" t="s">
        <v>57</v>
      </c>
      <c r="H54" s="316" t="s">
        <v>58</v>
      </c>
      <c r="I54" s="316" t="s">
        <v>59</v>
      </c>
      <c r="J54" s="317" t="s">
        <v>60</v>
      </c>
      <c r="K54" s="316" t="s">
        <v>61</v>
      </c>
      <c r="L54" s="316" t="s">
        <v>62</v>
      </c>
      <c r="M54" s="316" t="s">
        <v>63</v>
      </c>
      <c r="N54" s="316" t="s">
        <v>64</v>
      </c>
      <c r="O54" s="316" t="s">
        <v>65</v>
      </c>
      <c r="P54" s="316" t="s">
        <v>66</v>
      </c>
      <c r="Q54" s="316" t="s">
        <v>67</v>
      </c>
      <c r="R54" s="316" t="s">
        <v>68</v>
      </c>
      <c r="S54" s="149"/>
    </row>
    <row r="55" spans="1:19" s="150" customFormat="1" ht="36.75" customHeight="1">
      <c r="A55" s="375"/>
      <c r="B55" s="385">
        <v>75622</v>
      </c>
      <c r="C55" s="197"/>
      <c r="D55" s="198" t="s">
        <v>28</v>
      </c>
      <c r="E55" s="197"/>
      <c r="F55" s="312">
        <f aca="true" t="shared" si="19" ref="F55:Q55">SUM(F56:F57)</f>
        <v>8257811</v>
      </c>
      <c r="G55" s="312">
        <f t="shared" si="19"/>
        <v>589637</v>
      </c>
      <c r="H55" s="312">
        <f t="shared" si="19"/>
        <v>601770</v>
      </c>
      <c r="I55" s="312">
        <f t="shared" si="19"/>
        <v>526578</v>
      </c>
      <c r="J55" s="312">
        <f t="shared" si="19"/>
        <v>1086698</v>
      </c>
      <c r="K55" s="312">
        <f t="shared" si="19"/>
        <v>575970</v>
      </c>
      <c r="L55" s="312">
        <f t="shared" si="19"/>
        <v>825668</v>
      </c>
      <c r="M55" s="312">
        <f t="shared" si="19"/>
        <v>663200</v>
      </c>
      <c r="N55" s="312">
        <f t="shared" si="19"/>
        <v>703300</v>
      </c>
      <c r="O55" s="312">
        <f t="shared" si="19"/>
        <v>697500</v>
      </c>
      <c r="P55" s="312">
        <f t="shared" si="19"/>
        <v>665520</v>
      </c>
      <c r="Q55" s="312">
        <f t="shared" si="19"/>
        <v>744320</v>
      </c>
      <c r="R55" s="312">
        <f>SUM(R56:R57)</f>
        <v>577650</v>
      </c>
      <c r="S55" s="149"/>
    </row>
    <row r="56" spans="1:28" s="150" customFormat="1" ht="29.25" customHeight="1">
      <c r="A56" s="375"/>
      <c r="B56" s="385"/>
      <c r="C56" s="186">
        <v>10</v>
      </c>
      <c r="D56" s="185" t="s">
        <v>29</v>
      </c>
      <c r="E56" s="186" t="s">
        <v>71</v>
      </c>
      <c r="F56" s="177">
        <v>7981811</v>
      </c>
      <c r="G56" s="257">
        <v>579430</v>
      </c>
      <c r="H56" s="257">
        <v>587608</v>
      </c>
      <c r="I56" s="257">
        <v>478923</v>
      </c>
      <c r="J56" s="257">
        <v>1017614</v>
      </c>
      <c r="K56" s="257">
        <v>564393</v>
      </c>
      <c r="L56" s="257">
        <v>806520</v>
      </c>
      <c r="M56" s="257">
        <v>648200</v>
      </c>
      <c r="N56" s="257">
        <v>683300</v>
      </c>
      <c r="O56" s="257">
        <v>683500</v>
      </c>
      <c r="P56" s="257">
        <v>638320</v>
      </c>
      <c r="Q56" s="257">
        <v>728320</v>
      </c>
      <c r="R56" s="257">
        <v>565683</v>
      </c>
      <c r="S56" s="159"/>
      <c r="T56" s="160"/>
      <c r="U56" s="160"/>
      <c r="V56" s="160"/>
      <c r="W56" s="160"/>
      <c r="X56" s="160"/>
      <c r="Y56" s="160"/>
      <c r="Z56" s="160"/>
      <c r="AA56" s="160"/>
      <c r="AB56" s="160"/>
    </row>
    <row r="57" spans="1:19" s="150" customFormat="1" ht="29.25" customHeight="1">
      <c r="A57" s="376"/>
      <c r="B57" s="384"/>
      <c r="C57" s="202">
        <v>20</v>
      </c>
      <c r="D57" s="195" t="s">
        <v>30</v>
      </c>
      <c r="E57" s="186" t="s">
        <v>71</v>
      </c>
      <c r="F57" s="177">
        <v>276000</v>
      </c>
      <c r="G57" s="257">
        <v>10207</v>
      </c>
      <c r="H57" s="257">
        <v>14162</v>
      </c>
      <c r="I57" s="257">
        <v>47655</v>
      </c>
      <c r="J57" s="257">
        <v>69084</v>
      </c>
      <c r="K57" s="257">
        <v>11577</v>
      </c>
      <c r="L57" s="257">
        <v>19148</v>
      </c>
      <c r="M57" s="257">
        <v>15000</v>
      </c>
      <c r="N57" s="257">
        <v>20000</v>
      </c>
      <c r="O57" s="257">
        <v>14000</v>
      </c>
      <c r="P57" s="257">
        <v>27200</v>
      </c>
      <c r="Q57" s="257">
        <v>16000</v>
      </c>
      <c r="R57" s="257">
        <v>11967</v>
      </c>
      <c r="S57" s="149"/>
    </row>
    <row r="58" spans="1:19" s="150" customFormat="1" ht="35.25" customHeight="1">
      <c r="A58" s="374">
        <v>758</v>
      </c>
      <c r="B58" s="226"/>
      <c r="C58" s="229"/>
      <c r="D58" s="222" t="s">
        <v>31</v>
      </c>
      <c r="E58" s="229"/>
      <c r="F58" s="225">
        <f>SUM(G58,H58,I58,J58,K58,L58,M58,N58,O58,P58,Q58,R58)</f>
        <v>38132981.5</v>
      </c>
      <c r="G58" s="225">
        <f aca="true" t="shared" si="20" ref="G58:R58">SUM(G59,G61,G63,G66)</f>
        <v>2759760</v>
      </c>
      <c r="H58" s="225">
        <f t="shared" si="20"/>
        <v>5949283</v>
      </c>
      <c r="I58" s="225">
        <f t="shared" si="20"/>
        <v>5354411</v>
      </c>
      <c r="J58" s="225">
        <f t="shared" si="20"/>
        <v>2972804</v>
      </c>
      <c r="K58" s="225">
        <f t="shared" si="20"/>
        <v>2958975</v>
      </c>
      <c r="L58" s="225">
        <f t="shared" si="20"/>
        <v>2958975</v>
      </c>
      <c r="M58" s="225">
        <f t="shared" si="20"/>
        <v>2963245</v>
      </c>
      <c r="N58" s="225">
        <f t="shared" si="20"/>
        <v>2959245</v>
      </c>
      <c r="O58" s="225">
        <f t="shared" si="20"/>
        <v>2960427</v>
      </c>
      <c r="P58" s="225">
        <f t="shared" si="20"/>
        <v>2962745</v>
      </c>
      <c r="Q58" s="225">
        <f t="shared" si="20"/>
        <v>1566152.5</v>
      </c>
      <c r="R58" s="225">
        <f t="shared" si="20"/>
        <v>1766959</v>
      </c>
      <c r="S58" s="149"/>
    </row>
    <row r="59" spans="1:19" s="150" customFormat="1" ht="39" customHeight="1">
      <c r="A59" s="375"/>
      <c r="B59" s="401">
        <v>75801</v>
      </c>
      <c r="C59" s="182"/>
      <c r="D59" s="183" t="s">
        <v>81</v>
      </c>
      <c r="E59" s="182"/>
      <c r="F59" s="176">
        <f>SUM(F60)</f>
        <v>33701934</v>
      </c>
      <c r="G59" s="176">
        <f aca="true" t="shared" si="21" ref="G59:R59">SUM(G60)</f>
        <v>2393819</v>
      </c>
      <c r="H59" s="176">
        <f t="shared" si="21"/>
        <v>5582186</v>
      </c>
      <c r="I59" s="176">
        <f t="shared" si="21"/>
        <v>4986275</v>
      </c>
      <c r="J59" s="176">
        <f t="shared" si="21"/>
        <v>2592456</v>
      </c>
      <c r="K59" s="176">
        <f t="shared" si="21"/>
        <v>2592456</v>
      </c>
      <c r="L59" s="176">
        <f t="shared" si="21"/>
        <v>2592456</v>
      </c>
      <c r="M59" s="176">
        <f t="shared" si="21"/>
        <v>2593304</v>
      </c>
      <c r="N59" s="176">
        <f t="shared" si="21"/>
        <v>2593304</v>
      </c>
      <c r="O59" s="176">
        <f t="shared" si="21"/>
        <v>2593304</v>
      </c>
      <c r="P59" s="176">
        <f t="shared" si="21"/>
        <v>2593304</v>
      </c>
      <c r="Q59" s="176">
        <f t="shared" si="21"/>
        <v>1199029.5</v>
      </c>
      <c r="R59" s="176">
        <f t="shared" si="21"/>
        <v>1390040</v>
      </c>
      <c r="S59" s="149"/>
    </row>
    <row r="60" spans="1:21" s="150" customFormat="1" ht="29.25" customHeight="1">
      <c r="A60" s="376"/>
      <c r="B60" s="401"/>
      <c r="C60" s="196">
        <v>2920</v>
      </c>
      <c r="D60" s="195" t="s">
        <v>32</v>
      </c>
      <c r="E60" s="184" t="s">
        <v>112</v>
      </c>
      <c r="F60" s="177">
        <v>33701934</v>
      </c>
      <c r="G60" s="257">
        <v>2393819</v>
      </c>
      <c r="H60" s="257">
        <v>5582186</v>
      </c>
      <c r="I60" s="257">
        <v>4986275</v>
      </c>
      <c r="J60" s="257">
        <v>2592456</v>
      </c>
      <c r="K60" s="257">
        <v>2592456</v>
      </c>
      <c r="L60" s="257">
        <v>2592456</v>
      </c>
      <c r="M60" s="257">
        <v>2593304</v>
      </c>
      <c r="N60" s="257">
        <v>2593304</v>
      </c>
      <c r="O60" s="257">
        <v>2593304</v>
      </c>
      <c r="P60" s="257">
        <v>2593304</v>
      </c>
      <c r="Q60" s="257">
        <v>1199029.5</v>
      </c>
      <c r="R60" s="257">
        <v>1390040</v>
      </c>
      <c r="S60" s="159"/>
      <c r="T60" s="160"/>
      <c r="U60" s="160"/>
    </row>
    <row r="61" spans="1:19" s="150" customFormat="1" ht="35.25" customHeight="1">
      <c r="A61" s="270"/>
      <c r="B61" s="401">
        <v>75803</v>
      </c>
      <c r="C61" s="182"/>
      <c r="D61" s="183" t="s">
        <v>33</v>
      </c>
      <c r="E61" s="182"/>
      <c r="F61" s="176">
        <f>SUM(F62)</f>
        <v>3768947</v>
      </c>
      <c r="G61" s="260">
        <f aca="true" t="shared" si="22" ref="G61:R61">SUM(G62)</f>
        <v>314078</v>
      </c>
      <c r="H61" s="260">
        <f t="shared" si="22"/>
        <v>314078</v>
      </c>
      <c r="I61" s="260">
        <f t="shared" si="22"/>
        <v>314078</v>
      </c>
      <c r="J61" s="260">
        <f t="shared" si="22"/>
        <v>314078</v>
      </c>
      <c r="K61" s="260">
        <f t="shared" si="22"/>
        <v>314078</v>
      </c>
      <c r="L61" s="260">
        <f t="shared" si="22"/>
        <v>314078</v>
      </c>
      <c r="M61" s="260">
        <f t="shared" si="22"/>
        <v>314078</v>
      </c>
      <c r="N61" s="260">
        <f t="shared" si="22"/>
        <v>314078</v>
      </c>
      <c r="O61" s="260">
        <f t="shared" si="22"/>
        <v>314078</v>
      </c>
      <c r="P61" s="260">
        <f t="shared" si="22"/>
        <v>314078</v>
      </c>
      <c r="Q61" s="260">
        <f t="shared" si="22"/>
        <v>314078</v>
      </c>
      <c r="R61" s="260">
        <f t="shared" si="22"/>
        <v>314089</v>
      </c>
      <c r="S61" s="149"/>
    </row>
    <row r="62" spans="1:19" s="150" customFormat="1" ht="30" customHeight="1">
      <c r="A62" s="270"/>
      <c r="B62" s="401"/>
      <c r="C62" s="184">
        <v>2920</v>
      </c>
      <c r="D62" s="185" t="s">
        <v>32</v>
      </c>
      <c r="E62" s="184" t="s">
        <v>112</v>
      </c>
      <c r="F62" s="177">
        <v>3768947</v>
      </c>
      <c r="G62" s="257">
        <v>314078</v>
      </c>
      <c r="H62" s="257">
        <v>314078</v>
      </c>
      <c r="I62" s="257">
        <v>314078</v>
      </c>
      <c r="J62" s="257">
        <v>314078</v>
      </c>
      <c r="K62" s="257">
        <v>314078</v>
      </c>
      <c r="L62" s="257">
        <v>314078</v>
      </c>
      <c r="M62" s="257">
        <v>314078</v>
      </c>
      <c r="N62" s="257">
        <v>314078</v>
      </c>
      <c r="O62" s="257">
        <v>314078</v>
      </c>
      <c r="P62" s="257">
        <v>314078</v>
      </c>
      <c r="Q62" s="257">
        <v>314078</v>
      </c>
      <c r="R62" s="257">
        <v>314089</v>
      </c>
      <c r="S62" s="149"/>
    </row>
    <row r="63" spans="1:19" s="150" customFormat="1" ht="33" customHeight="1">
      <c r="A63" s="270"/>
      <c r="B63" s="401">
        <v>75814</v>
      </c>
      <c r="C63" s="182"/>
      <c r="D63" s="183" t="s">
        <v>34</v>
      </c>
      <c r="E63" s="182"/>
      <c r="F63" s="176">
        <f>SUM(F64,F65)</f>
        <v>32810</v>
      </c>
      <c r="G63" s="288">
        <f aca="true" t="shared" si="23" ref="G63:R63">SUM(G64,G65)</f>
        <v>0</v>
      </c>
      <c r="H63" s="288">
        <f t="shared" si="23"/>
        <v>0</v>
      </c>
      <c r="I63" s="288">
        <f t="shared" si="23"/>
        <v>1617</v>
      </c>
      <c r="J63" s="288">
        <f t="shared" si="23"/>
        <v>13829</v>
      </c>
      <c r="K63" s="288">
        <f t="shared" si="23"/>
        <v>0</v>
      </c>
      <c r="L63" s="288">
        <f t="shared" si="23"/>
        <v>0</v>
      </c>
      <c r="M63" s="288">
        <f t="shared" si="23"/>
        <v>4000</v>
      </c>
      <c r="N63" s="288">
        <f t="shared" si="23"/>
        <v>0</v>
      </c>
      <c r="O63" s="288">
        <f t="shared" si="23"/>
        <v>1182</v>
      </c>
      <c r="P63" s="288">
        <f t="shared" si="23"/>
        <v>3500</v>
      </c>
      <c r="Q63" s="288">
        <f t="shared" si="23"/>
        <v>1182</v>
      </c>
      <c r="R63" s="288">
        <f t="shared" si="23"/>
        <v>7500</v>
      </c>
      <c r="S63" s="149"/>
    </row>
    <row r="64" spans="1:19" s="150" customFormat="1" ht="30" customHeight="1">
      <c r="A64" s="270"/>
      <c r="B64" s="401"/>
      <c r="C64" s="186">
        <v>920</v>
      </c>
      <c r="D64" s="185" t="s">
        <v>35</v>
      </c>
      <c r="E64" s="186" t="s">
        <v>71</v>
      </c>
      <c r="F64" s="177">
        <v>20000</v>
      </c>
      <c r="G64" s="257">
        <v>0</v>
      </c>
      <c r="H64" s="257">
        <v>0</v>
      </c>
      <c r="I64" s="257">
        <v>1617</v>
      </c>
      <c r="J64" s="257">
        <v>1019</v>
      </c>
      <c r="K64" s="257">
        <v>0</v>
      </c>
      <c r="L64" s="257">
        <v>0</v>
      </c>
      <c r="M64" s="257">
        <v>4000</v>
      </c>
      <c r="N64" s="257">
        <v>0</v>
      </c>
      <c r="O64" s="257">
        <v>1182</v>
      </c>
      <c r="P64" s="257">
        <v>3500</v>
      </c>
      <c r="Q64" s="257">
        <v>1182</v>
      </c>
      <c r="R64" s="257">
        <v>7500</v>
      </c>
      <c r="S64" s="149"/>
    </row>
    <row r="65" spans="1:19" s="150" customFormat="1" ht="30" customHeight="1">
      <c r="A65" s="270"/>
      <c r="B65" s="401"/>
      <c r="C65" s="186">
        <v>970</v>
      </c>
      <c r="D65" s="185" t="s">
        <v>35</v>
      </c>
      <c r="E65" s="186" t="s">
        <v>71</v>
      </c>
      <c r="F65" s="177">
        <v>12810</v>
      </c>
      <c r="G65" s="257">
        <v>0</v>
      </c>
      <c r="H65" s="257">
        <v>0</v>
      </c>
      <c r="I65" s="257">
        <v>0</v>
      </c>
      <c r="J65" s="257">
        <v>12810</v>
      </c>
      <c r="K65" s="257">
        <v>0</v>
      </c>
      <c r="L65" s="257">
        <v>0</v>
      </c>
      <c r="M65" s="257">
        <v>0</v>
      </c>
      <c r="N65" s="257">
        <v>0</v>
      </c>
      <c r="O65" s="257">
        <v>0</v>
      </c>
      <c r="P65" s="257">
        <v>0</v>
      </c>
      <c r="Q65" s="257">
        <v>0</v>
      </c>
      <c r="R65" s="257">
        <v>0</v>
      </c>
      <c r="S65" s="149"/>
    </row>
    <row r="66" spans="1:19" s="150" customFormat="1" ht="39" customHeight="1">
      <c r="A66" s="270"/>
      <c r="B66" s="384">
        <v>75832</v>
      </c>
      <c r="C66" s="197"/>
      <c r="D66" s="198" t="s">
        <v>36</v>
      </c>
      <c r="E66" s="197"/>
      <c r="F66" s="180">
        <v>629291</v>
      </c>
      <c r="G66" s="259">
        <f aca="true" t="shared" si="24" ref="G66:R66">SUM(G67)</f>
        <v>51863</v>
      </c>
      <c r="H66" s="259">
        <f t="shared" si="24"/>
        <v>53019</v>
      </c>
      <c r="I66" s="259">
        <f t="shared" si="24"/>
        <v>52441</v>
      </c>
      <c r="J66" s="259">
        <f t="shared" si="24"/>
        <v>52441</v>
      </c>
      <c r="K66" s="259">
        <f t="shared" si="24"/>
        <v>52441</v>
      </c>
      <c r="L66" s="259">
        <f t="shared" si="24"/>
        <v>52441</v>
      </c>
      <c r="M66" s="259">
        <f t="shared" si="24"/>
        <v>51863</v>
      </c>
      <c r="N66" s="259">
        <f t="shared" si="24"/>
        <v>51863</v>
      </c>
      <c r="O66" s="259">
        <f t="shared" si="24"/>
        <v>51863</v>
      </c>
      <c r="P66" s="259">
        <f t="shared" si="24"/>
        <v>51863</v>
      </c>
      <c r="Q66" s="259">
        <f t="shared" si="24"/>
        <v>51863</v>
      </c>
      <c r="R66" s="259">
        <f t="shared" si="24"/>
        <v>55330</v>
      </c>
      <c r="S66" s="149"/>
    </row>
    <row r="67" spans="1:19" s="150" customFormat="1" ht="30.75" customHeight="1">
      <c r="A67" s="228"/>
      <c r="B67" s="401"/>
      <c r="C67" s="184">
        <v>2920</v>
      </c>
      <c r="D67" s="185" t="s">
        <v>32</v>
      </c>
      <c r="E67" s="184" t="s">
        <v>112</v>
      </c>
      <c r="F67" s="177">
        <v>629291</v>
      </c>
      <c r="G67" s="257">
        <v>51863</v>
      </c>
      <c r="H67" s="257">
        <v>53019</v>
      </c>
      <c r="I67" s="257">
        <v>52441</v>
      </c>
      <c r="J67" s="257">
        <v>52441</v>
      </c>
      <c r="K67" s="257">
        <v>52441</v>
      </c>
      <c r="L67" s="257">
        <v>52441</v>
      </c>
      <c r="M67" s="257">
        <v>51863</v>
      </c>
      <c r="N67" s="257">
        <v>51863</v>
      </c>
      <c r="O67" s="257">
        <v>51863</v>
      </c>
      <c r="P67" s="257">
        <v>51863</v>
      </c>
      <c r="Q67" s="257">
        <v>51863</v>
      </c>
      <c r="R67" s="257">
        <v>55330</v>
      </c>
      <c r="S67" s="149"/>
    </row>
    <row r="68" spans="1:19" s="150" customFormat="1" ht="35.25" customHeight="1">
      <c r="A68" s="374">
        <v>801</v>
      </c>
      <c r="B68" s="226"/>
      <c r="C68" s="220"/>
      <c r="D68" s="222" t="s">
        <v>37</v>
      </c>
      <c r="E68" s="220"/>
      <c r="F68" s="268">
        <f>SUM(G68,H68,I68,J68,K68,L68,M68,N68,O68,P68,Q68,R68)</f>
        <v>562643</v>
      </c>
      <c r="G68" s="268">
        <f aca="true" t="shared" si="25" ref="G68:R68">SUM(G69,G71,G82,G108,G111,G114,G124)</f>
        <v>97299</v>
      </c>
      <c r="H68" s="268">
        <f t="shared" si="25"/>
        <v>67923</v>
      </c>
      <c r="I68" s="268">
        <f t="shared" si="25"/>
        <v>49320</v>
      </c>
      <c r="J68" s="268">
        <f t="shared" si="25"/>
        <v>45066</v>
      </c>
      <c r="K68" s="268">
        <f t="shared" si="25"/>
        <v>41503</v>
      </c>
      <c r="L68" s="268">
        <f t="shared" si="25"/>
        <v>47670</v>
      </c>
      <c r="M68" s="268">
        <f t="shared" si="25"/>
        <v>72682</v>
      </c>
      <c r="N68" s="268">
        <f t="shared" si="25"/>
        <v>35967</v>
      </c>
      <c r="O68" s="268">
        <f t="shared" si="25"/>
        <v>26672</v>
      </c>
      <c r="P68" s="268">
        <f t="shared" si="25"/>
        <v>31250</v>
      </c>
      <c r="Q68" s="268">
        <f t="shared" si="25"/>
        <v>27442</v>
      </c>
      <c r="R68" s="268">
        <f t="shared" si="25"/>
        <v>19849</v>
      </c>
      <c r="S68" s="269"/>
    </row>
    <row r="69" spans="1:19" s="150" customFormat="1" ht="30.75" customHeight="1">
      <c r="A69" s="375"/>
      <c r="B69" s="182">
        <v>80101</v>
      </c>
      <c r="C69" s="182"/>
      <c r="D69" s="183" t="s">
        <v>121</v>
      </c>
      <c r="E69" s="182"/>
      <c r="F69" s="176">
        <f>SUM(F70)</f>
        <v>28000</v>
      </c>
      <c r="G69" s="176">
        <f aca="true" t="shared" si="26" ref="G69:R69">SUM(G70)</f>
        <v>4000</v>
      </c>
      <c r="H69" s="176">
        <f t="shared" si="26"/>
        <v>4000</v>
      </c>
      <c r="I69" s="176">
        <f t="shared" si="26"/>
        <v>4000</v>
      </c>
      <c r="J69" s="176">
        <f t="shared" si="26"/>
        <v>4000</v>
      </c>
      <c r="K69" s="176">
        <f t="shared" si="26"/>
        <v>4000</v>
      </c>
      <c r="L69" s="176">
        <f t="shared" si="26"/>
        <v>4000</v>
      </c>
      <c r="M69" s="176">
        <f t="shared" si="26"/>
        <v>4000</v>
      </c>
      <c r="N69" s="179">
        <f t="shared" si="26"/>
        <v>0</v>
      </c>
      <c r="O69" s="179">
        <f t="shared" si="26"/>
        <v>0</v>
      </c>
      <c r="P69" s="179">
        <f t="shared" si="26"/>
        <v>0</v>
      </c>
      <c r="Q69" s="179">
        <f t="shared" si="26"/>
        <v>0</v>
      </c>
      <c r="R69" s="179">
        <f t="shared" si="26"/>
        <v>0</v>
      </c>
      <c r="S69" s="149"/>
    </row>
    <row r="70" spans="1:19" s="150" customFormat="1" ht="67.5" customHeight="1">
      <c r="A70" s="375"/>
      <c r="B70" s="197">
        <v>80101</v>
      </c>
      <c r="C70" s="184">
        <v>2310</v>
      </c>
      <c r="D70" s="185" t="s">
        <v>82</v>
      </c>
      <c r="E70" s="184" t="s">
        <v>71</v>
      </c>
      <c r="F70" s="214">
        <v>28000</v>
      </c>
      <c r="G70" s="281">
        <v>4000</v>
      </c>
      <c r="H70" s="281">
        <v>4000</v>
      </c>
      <c r="I70" s="281">
        <v>4000</v>
      </c>
      <c r="J70" s="281">
        <v>4000</v>
      </c>
      <c r="K70" s="281">
        <v>4000</v>
      </c>
      <c r="L70" s="281">
        <v>4000</v>
      </c>
      <c r="M70" s="281">
        <v>4000</v>
      </c>
      <c r="N70" s="281">
        <v>0</v>
      </c>
      <c r="O70" s="281">
        <v>0</v>
      </c>
      <c r="P70" s="281">
        <v>0</v>
      </c>
      <c r="Q70" s="281">
        <v>0</v>
      </c>
      <c r="R70" s="281">
        <v>0</v>
      </c>
      <c r="S70" s="149"/>
    </row>
    <row r="71" spans="1:19" s="154" customFormat="1" ht="30" customHeight="1">
      <c r="A71" s="375"/>
      <c r="B71" s="383">
        <v>80120</v>
      </c>
      <c r="C71" s="203"/>
      <c r="D71" s="204" t="s">
        <v>39</v>
      </c>
      <c r="E71" s="203"/>
      <c r="F71" s="176">
        <f>SUM(F72,F73,F76,F79,F80,F81)</f>
        <v>96532</v>
      </c>
      <c r="G71" s="176">
        <f aca="true" t="shared" si="27" ref="G71:R71">SUM(G72,G73,G76,G79,G80,G81)</f>
        <v>57513</v>
      </c>
      <c r="H71" s="176">
        <f t="shared" si="27"/>
        <v>2060</v>
      </c>
      <c r="I71" s="176">
        <f t="shared" si="27"/>
        <v>12889</v>
      </c>
      <c r="J71" s="176">
        <f t="shared" si="27"/>
        <v>1785</v>
      </c>
      <c r="K71" s="176">
        <f t="shared" si="27"/>
        <v>8293</v>
      </c>
      <c r="L71" s="176">
        <f t="shared" si="27"/>
        <v>4239</v>
      </c>
      <c r="M71" s="176">
        <f t="shared" si="27"/>
        <v>4255</v>
      </c>
      <c r="N71" s="176">
        <f t="shared" si="27"/>
        <v>942</v>
      </c>
      <c r="O71" s="176">
        <f t="shared" si="27"/>
        <v>1275</v>
      </c>
      <c r="P71" s="176">
        <f t="shared" si="27"/>
        <v>1082</v>
      </c>
      <c r="Q71" s="176">
        <f t="shared" si="27"/>
        <v>1081</v>
      </c>
      <c r="R71" s="176">
        <f t="shared" si="27"/>
        <v>1118</v>
      </c>
      <c r="S71" s="153"/>
    </row>
    <row r="72" spans="1:19" s="150" customFormat="1" ht="45.75" customHeight="1">
      <c r="A72" s="375"/>
      <c r="B72" s="385"/>
      <c r="C72" s="205" t="s">
        <v>117</v>
      </c>
      <c r="D72" s="185" t="s">
        <v>11</v>
      </c>
      <c r="E72" s="206" t="s">
        <v>119</v>
      </c>
      <c r="F72" s="177">
        <v>100</v>
      </c>
      <c r="G72" s="178">
        <v>27</v>
      </c>
      <c r="H72" s="178">
        <v>9</v>
      </c>
      <c r="I72" s="178">
        <v>0</v>
      </c>
      <c r="J72" s="178">
        <v>22</v>
      </c>
      <c r="K72" s="178">
        <v>9</v>
      </c>
      <c r="L72" s="178">
        <v>9</v>
      </c>
      <c r="M72" s="178">
        <v>18</v>
      </c>
      <c r="N72" s="178">
        <v>6</v>
      </c>
      <c r="O72" s="178">
        <v>0</v>
      </c>
      <c r="P72" s="178">
        <v>0</v>
      </c>
      <c r="Q72" s="178">
        <v>0</v>
      </c>
      <c r="R72" s="178">
        <v>0</v>
      </c>
      <c r="S72" s="149"/>
    </row>
    <row r="73" spans="1:29" s="150" customFormat="1" ht="25.5" customHeight="1">
      <c r="A73" s="375"/>
      <c r="B73" s="385"/>
      <c r="C73" s="394">
        <v>750</v>
      </c>
      <c r="D73" s="389" t="s">
        <v>75</v>
      </c>
      <c r="E73" s="206" t="s">
        <v>99</v>
      </c>
      <c r="F73" s="211">
        <f>SUM(F74,F75)</f>
        <v>38840</v>
      </c>
      <c r="G73" s="211">
        <f aca="true" t="shared" si="28" ref="G73:R73">SUM(G74,G75)</f>
        <v>1108</v>
      </c>
      <c r="H73" s="211">
        <f t="shared" si="28"/>
        <v>1740</v>
      </c>
      <c r="I73" s="211">
        <f t="shared" si="28"/>
        <v>12377</v>
      </c>
      <c r="J73" s="211">
        <f t="shared" si="28"/>
        <v>1656</v>
      </c>
      <c r="K73" s="211">
        <f t="shared" si="28"/>
        <v>8177</v>
      </c>
      <c r="L73" s="211">
        <f t="shared" si="28"/>
        <v>4210</v>
      </c>
      <c r="M73" s="211">
        <f t="shared" si="28"/>
        <v>4210</v>
      </c>
      <c r="N73" s="211">
        <f t="shared" si="28"/>
        <v>916</v>
      </c>
      <c r="O73" s="211">
        <f t="shared" si="28"/>
        <v>1255</v>
      </c>
      <c r="P73" s="211">
        <f t="shared" si="28"/>
        <v>1047</v>
      </c>
      <c r="Q73" s="211">
        <f t="shared" si="28"/>
        <v>1047</v>
      </c>
      <c r="R73" s="211">
        <f t="shared" si="28"/>
        <v>1097</v>
      </c>
      <c r="S73" s="159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</row>
    <row r="74" spans="1:29" s="150" customFormat="1" ht="45" customHeight="1">
      <c r="A74" s="375"/>
      <c r="B74" s="385"/>
      <c r="C74" s="390"/>
      <c r="D74" s="390"/>
      <c r="E74" s="206" t="s">
        <v>83</v>
      </c>
      <c r="F74" s="289">
        <v>7040</v>
      </c>
      <c r="G74" s="215">
        <v>548</v>
      </c>
      <c r="H74" s="215">
        <v>880</v>
      </c>
      <c r="I74" s="215">
        <v>527</v>
      </c>
      <c r="J74" s="215">
        <v>596</v>
      </c>
      <c r="K74" s="215">
        <v>517</v>
      </c>
      <c r="L74" s="215">
        <v>400</v>
      </c>
      <c r="M74" s="215">
        <v>400</v>
      </c>
      <c r="N74" s="215">
        <v>656</v>
      </c>
      <c r="O74" s="215">
        <v>755</v>
      </c>
      <c r="P74" s="215">
        <v>587</v>
      </c>
      <c r="Q74" s="215">
        <v>587</v>
      </c>
      <c r="R74" s="215">
        <v>587</v>
      </c>
      <c r="S74" s="159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</row>
    <row r="75" spans="1:29" s="150" customFormat="1" ht="47.25" customHeight="1">
      <c r="A75" s="375"/>
      <c r="B75" s="385"/>
      <c r="C75" s="390"/>
      <c r="D75" s="390"/>
      <c r="E75" s="186" t="s">
        <v>84</v>
      </c>
      <c r="F75" s="289">
        <v>31800</v>
      </c>
      <c r="G75" s="215">
        <v>560</v>
      </c>
      <c r="H75" s="215">
        <v>860</v>
      </c>
      <c r="I75" s="215">
        <v>11850</v>
      </c>
      <c r="J75" s="215">
        <v>1060</v>
      </c>
      <c r="K75" s="215">
        <v>7660</v>
      </c>
      <c r="L75" s="215">
        <v>3810</v>
      </c>
      <c r="M75" s="215">
        <v>3810</v>
      </c>
      <c r="N75" s="215">
        <v>260</v>
      </c>
      <c r="O75" s="215">
        <v>500</v>
      </c>
      <c r="P75" s="215">
        <v>460</v>
      </c>
      <c r="Q75" s="215">
        <v>460</v>
      </c>
      <c r="R75" s="215">
        <v>510</v>
      </c>
      <c r="S75" s="159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</row>
    <row r="76" spans="1:29" s="150" customFormat="1" ht="26.25" customHeight="1">
      <c r="A76" s="375"/>
      <c r="B76" s="385"/>
      <c r="C76" s="380" t="s">
        <v>123</v>
      </c>
      <c r="D76" s="377" t="s">
        <v>124</v>
      </c>
      <c r="E76" s="206" t="s">
        <v>99</v>
      </c>
      <c r="F76" s="289">
        <f>SUM(F77,F78)</f>
        <v>114</v>
      </c>
      <c r="G76" s="289">
        <f aca="true" t="shared" si="29" ref="G76:R76">SUM(G77,G78)</f>
        <v>0</v>
      </c>
      <c r="H76" s="289">
        <f t="shared" si="29"/>
        <v>0</v>
      </c>
      <c r="I76" s="289">
        <f t="shared" si="29"/>
        <v>0</v>
      </c>
      <c r="J76" s="289">
        <f t="shared" si="29"/>
        <v>0</v>
      </c>
      <c r="K76" s="289">
        <f t="shared" si="29"/>
        <v>107</v>
      </c>
      <c r="L76" s="289">
        <f t="shared" si="29"/>
        <v>0</v>
      </c>
      <c r="M76" s="289">
        <f t="shared" si="29"/>
        <v>7</v>
      </c>
      <c r="N76" s="289">
        <f t="shared" si="29"/>
        <v>0</v>
      </c>
      <c r="O76" s="289">
        <f t="shared" si="29"/>
        <v>0</v>
      </c>
      <c r="P76" s="289">
        <f t="shared" si="29"/>
        <v>0</v>
      </c>
      <c r="Q76" s="289">
        <f t="shared" si="29"/>
        <v>0</v>
      </c>
      <c r="R76" s="289">
        <f t="shared" si="29"/>
        <v>0</v>
      </c>
      <c r="S76" s="159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</row>
    <row r="77" spans="1:29" s="150" customFormat="1" ht="47.25" customHeight="1">
      <c r="A77" s="375"/>
      <c r="B77" s="385"/>
      <c r="C77" s="381"/>
      <c r="D77" s="378"/>
      <c r="E77" s="186" t="s">
        <v>155</v>
      </c>
      <c r="F77" s="289">
        <v>107</v>
      </c>
      <c r="G77" s="215">
        <v>0</v>
      </c>
      <c r="H77" s="215">
        <v>0</v>
      </c>
      <c r="I77" s="215">
        <v>0</v>
      </c>
      <c r="J77" s="290">
        <v>0</v>
      </c>
      <c r="K77" s="290">
        <v>107</v>
      </c>
      <c r="L77" s="290">
        <v>0</v>
      </c>
      <c r="M77" s="290">
        <v>0</v>
      </c>
      <c r="N77" s="290">
        <v>0</v>
      </c>
      <c r="O77" s="290">
        <v>0</v>
      </c>
      <c r="P77" s="290">
        <v>0</v>
      </c>
      <c r="Q77" s="290">
        <v>0</v>
      </c>
      <c r="R77" s="290">
        <v>0</v>
      </c>
      <c r="S77" s="159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</row>
    <row r="78" spans="1:29" s="150" customFormat="1" ht="27" customHeight="1">
      <c r="A78" s="375"/>
      <c r="B78" s="385"/>
      <c r="C78" s="382"/>
      <c r="D78" s="379"/>
      <c r="E78" s="184" t="s">
        <v>112</v>
      </c>
      <c r="F78" s="289">
        <v>7</v>
      </c>
      <c r="G78" s="291">
        <v>0</v>
      </c>
      <c r="H78" s="291">
        <v>0</v>
      </c>
      <c r="I78" s="291">
        <v>0</v>
      </c>
      <c r="J78" s="292">
        <v>0</v>
      </c>
      <c r="K78" s="292">
        <v>0</v>
      </c>
      <c r="L78" s="292">
        <v>0</v>
      </c>
      <c r="M78" s="292">
        <v>7</v>
      </c>
      <c r="N78" s="292">
        <v>0</v>
      </c>
      <c r="O78" s="292">
        <v>0</v>
      </c>
      <c r="P78" s="292">
        <v>0</v>
      </c>
      <c r="Q78" s="292">
        <v>0</v>
      </c>
      <c r="R78" s="292">
        <v>0</v>
      </c>
      <c r="S78" s="159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</row>
    <row r="79" spans="1:29" s="150" customFormat="1" ht="48" customHeight="1">
      <c r="A79" s="375"/>
      <c r="B79" s="385"/>
      <c r="C79" s="205" t="s">
        <v>128</v>
      </c>
      <c r="D79" s="206" t="s">
        <v>41</v>
      </c>
      <c r="E79" s="186" t="s">
        <v>84</v>
      </c>
      <c r="F79" s="289">
        <v>900</v>
      </c>
      <c r="G79" s="291">
        <v>0</v>
      </c>
      <c r="H79" s="291">
        <v>300</v>
      </c>
      <c r="I79" s="291">
        <v>500</v>
      </c>
      <c r="J79" s="292">
        <v>100</v>
      </c>
      <c r="K79" s="292">
        <v>0</v>
      </c>
      <c r="L79" s="292">
        <v>0</v>
      </c>
      <c r="M79" s="292">
        <v>0</v>
      </c>
      <c r="N79" s="292">
        <v>0</v>
      </c>
      <c r="O79" s="292">
        <v>0</v>
      </c>
      <c r="P79" s="292">
        <v>0</v>
      </c>
      <c r="Q79" s="292">
        <v>0</v>
      </c>
      <c r="R79" s="292">
        <v>0</v>
      </c>
      <c r="S79" s="159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</row>
    <row r="80" spans="1:19" s="150" customFormat="1" ht="53.25" customHeight="1">
      <c r="A80" s="375"/>
      <c r="B80" s="385"/>
      <c r="C80" s="186">
        <v>970</v>
      </c>
      <c r="D80" s="185" t="s">
        <v>22</v>
      </c>
      <c r="E80" s="186" t="s">
        <v>84</v>
      </c>
      <c r="F80" s="211">
        <v>200</v>
      </c>
      <c r="G80" s="178">
        <v>0</v>
      </c>
      <c r="H80" s="178">
        <v>11</v>
      </c>
      <c r="I80" s="178">
        <v>12</v>
      </c>
      <c r="J80" s="293">
        <v>7</v>
      </c>
      <c r="K80" s="293">
        <v>0</v>
      </c>
      <c r="L80" s="293">
        <v>20</v>
      </c>
      <c r="M80" s="293">
        <v>20</v>
      </c>
      <c r="N80" s="293">
        <v>20</v>
      </c>
      <c r="O80" s="293">
        <v>20</v>
      </c>
      <c r="P80" s="293">
        <v>35</v>
      </c>
      <c r="Q80" s="293">
        <v>34</v>
      </c>
      <c r="R80" s="293">
        <v>21</v>
      </c>
      <c r="S80" s="149"/>
    </row>
    <row r="81" spans="1:19" s="150" customFormat="1" ht="63.75" customHeight="1">
      <c r="A81" s="375"/>
      <c r="B81" s="384"/>
      <c r="C81" s="186">
        <v>2707</v>
      </c>
      <c r="D81" s="185" t="s">
        <v>125</v>
      </c>
      <c r="E81" s="184" t="s">
        <v>71</v>
      </c>
      <c r="F81" s="211">
        <v>56378</v>
      </c>
      <c r="G81" s="257">
        <v>56378</v>
      </c>
      <c r="H81" s="257">
        <v>0</v>
      </c>
      <c r="I81" s="257">
        <v>0</v>
      </c>
      <c r="J81" s="285">
        <v>0</v>
      </c>
      <c r="K81" s="285">
        <v>0</v>
      </c>
      <c r="L81" s="285">
        <v>0</v>
      </c>
      <c r="M81" s="285">
        <v>0</v>
      </c>
      <c r="N81" s="285">
        <v>0</v>
      </c>
      <c r="O81" s="285">
        <v>0</v>
      </c>
      <c r="P81" s="285">
        <v>0</v>
      </c>
      <c r="Q81" s="285">
        <v>0</v>
      </c>
      <c r="R81" s="285">
        <v>0</v>
      </c>
      <c r="S81" s="149"/>
    </row>
    <row r="82" spans="1:19" s="150" customFormat="1" ht="29.25" customHeight="1">
      <c r="A82" s="375"/>
      <c r="B82" s="383">
        <v>80130</v>
      </c>
      <c r="C82" s="182"/>
      <c r="D82" s="183" t="s">
        <v>40</v>
      </c>
      <c r="E82" s="182"/>
      <c r="F82" s="176">
        <f>SUM(F83,F89,F95,F99,F100,F103,F107)</f>
        <v>86256</v>
      </c>
      <c r="G82" s="176">
        <f aca="true" t="shared" si="30" ref="G82:R82">SUM(G83,G89,G95,G99,G100,G103,G107)</f>
        <v>14236</v>
      </c>
      <c r="H82" s="176">
        <f t="shared" si="30"/>
        <v>8048</v>
      </c>
      <c r="I82" s="176">
        <f t="shared" si="30"/>
        <v>7380</v>
      </c>
      <c r="J82" s="176">
        <f t="shared" si="30"/>
        <v>17071</v>
      </c>
      <c r="K82" s="176">
        <f t="shared" si="30"/>
        <v>6015</v>
      </c>
      <c r="L82" s="176">
        <f t="shared" si="30"/>
        <v>6913</v>
      </c>
      <c r="M82" s="176">
        <f t="shared" si="30"/>
        <v>4548</v>
      </c>
      <c r="N82" s="176">
        <f t="shared" si="30"/>
        <v>4344</v>
      </c>
      <c r="O82" s="176">
        <f t="shared" si="30"/>
        <v>5555</v>
      </c>
      <c r="P82" s="176">
        <f t="shared" si="30"/>
        <v>6140</v>
      </c>
      <c r="Q82" s="176">
        <f t="shared" si="30"/>
        <v>3322</v>
      </c>
      <c r="R82" s="176">
        <f t="shared" si="30"/>
        <v>2684</v>
      </c>
      <c r="S82" s="149"/>
    </row>
    <row r="83" spans="1:50" s="150" customFormat="1" ht="24.75" customHeight="1">
      <c r="A83" s="375"/>
      <c r="B83" s="385"/>
      <c r="C83" s="394">
        <v>690</v>
      </c>
      <c r="D83" s="389" t="s">
        <v>11</v>
      </c>
      <c r="E83" s="186" t="s">
        <v>99</v>
      </c>
      <c r="F83" s="177">
        <f>SUM(F84,F85,F86,F87)</f>
        <v>2304</v>
      </c>
      <c r="G83" s="177">
        <f aca="true" t="shared" si="31" ref="G83:R83">SUM(G84,G85,G86,G87)</f>
        <v>202</v>
      </c>
      <c r="H83" s="177">
        <f t="shared" si="31"/>
        <v>154</v>
      </c>
      <c r="I83" s="177">
        <f t="shared" si="31"/>
        <v>229</v>
      </c>
      <c r="J83" s="177">
        <f t="shared" si="31"/>
        <v>231</v>
      </c>
      <c r="K83" s="177">
        <f t="shared" si="31"/>
        <v>137</v>
      </c>
      <c r="L83" s="177">
        <f t="shared" si="31"/>
        <v>250</v>
      </c>
      <c r="M83" s="177">
        <f t="shared" si="31"/>
        <v>348</v>
      </c>
      <c r="N83" s="177">
        <f t="shared" si="31"/>
        <v>184</v>
      </c>
      <c r="O83" s="177">
        <f t="shared" si="31"/>
        <v>160</v>
      </c>
      <c r="P83" s="177">
        <f t="shared" si="31"/>
        <v>150</v>
      </c>
      <c r="Q83" s="177">
        <f t="shared" si="31"/>
        <v>130</v>
      </c>
      <c r="R83" s="177">
        <f t="shared" si="31"/>
        <v>129</v>
      </c>
      <c r="S83" s="159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</row>
    <row r="84" spans="1:50" s="150" customFormat="1" ht="47.25" customHeight="1">
      <c r="A84" s="375"/>
      <c r="B84" s="385"/>
      <c r="C84" s="394"/>
      <c r="D84" s="389"/>
      <c r="E84" s="186" t="s">
        <v>104</v>
      </c>
      <c r="F84" s="216">
        <v>1200</v>
      </c>
      <c r="G84" s="215">
        <v>131</v>
      </c>
      <c r="H84" s="215">
        <v>96</v>
      </c>
      <c r="I84" s="215">
        <v>44</v>
      </c>
      <c r="J84" s="215">
        <v>131</v>
      </c>
      <c r="K84" s="215">
        <v>18</v>
      </c>
      <c r="L84" s="215">
        <v>70</v>
      </c>
      <c r="M84" s="215">
        <v>180</v>
      </c>
      <c r="N84" s="215">
        <v>130</v>
      </c>
      <c r="O84" s="215">
        <v>100</v>
      </c>
      <c r="P84" s="215">
        <v>100</v>
      </c>
      <c r="Q84" s="215">
        <v>100</v>
      </c>
      <c r="R84" s="215">
        <v>100</v>
      </c>
      <c r="S84" s="159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</row>
    <row r="85" spans="1:50" s="150" customFormat="1" ht="45.75" customHeight="1">
      <c r="A85" s="375"/>
      <c r="B85" s="385"/>
      <c r="C85" s="394"/>
      <c r="D85" s="389"/>
      <c r="E85" s="186" t="s">
        <v>106</v>
      </c>
      <c r="F85" s="216">
        <v>500</v>
      </c>
      <c r="G85" s="215">
        <v>48</v>
      </c>
      <c r="H85" s="215">
        <v>35</v>
      </c>
      <c r="I85" s="215">
        <v>61</v>
      </c>
      <c r="J85" s="215">
        <v>27</v>
      </c>
      <c r="K85" s="215">
        <v>44</v>
      </c>
      <c r="L85" s="215">
        <v>150</v>
      </c>
      <c r="M85" s="215">
        <v>135</v>
      </c>
      <c r="N85" s="215">
        <v>0</v>
      </c>
      <c r="O85" s="215">
        <v>0</v>
      </c>
      <c r="P85" s="215">
        <v>0</v>
      </c>
      <c r="Q85" s="215">
        <v>0</v>
      </c>
      <c r="R85" s="215">
        <v>0</v>
      </c>
      <c r="S85" s="159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</row>
    <row r="86" spans="1:50" s="150" customFormat="1" ht="25.5" customHeight="1">
      <c r="A86" s="375"/>
      <c r="B86" s="385"/>
      <c r="C86" s="394"/>
      <c r="D86" s="389"/>
      <c r="E86" s="186" t="s">
        <v>107</v>
      </c>
      <c r="F86" s="216">
        <v>344</v>
      </c>
      <c r="G86" s="215">
        <v>0</v>
      </c>
      <c r="H86" s="215">
        <v>0</v>
      </c>
      <c r="I86" s="215">
        <v>35</v>
      </c>
      <c r="J86" s="215">
        <v>61</v>
      </c>
      <c r="K86" s="215">
        <v>40</v>
      </c>
      <c r="L86" s="215">
        <v>26</v>
      </c>
      <c r="M86" s="215">
        <v>33</v>
      </c>
      <c r="N86" s="215">
        <v>30</v>
      </c>
      <c r="O86" s="215">
        <v>30</v>
      </c>
      <c r="P86" s="215">
        <v>30</v>
      </c>
      <c r="Q86" s="215">
        <v>30</v>
      </c>
      <c r="R86" s="215">
        <v>29</v>
      </c>
      <c r="S86" s="159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</row>
    <row r="87" spans="1:50" s="152" customFormat="1" ht="33" customHeight="1">
      <c r="A87" s="376"/>
      <c r="B87" s="384"/>
      <c r="C87" s="394"/>
      <c r="D87" s="389"/>
      <c r="E87" s="186" t="s">
        <v>108</v>
      </c>
      <c r="F87" s="216">
        <v>260</v>
      </c>
      <c r="G87" s="215">
        <v>23</v>
      </c>
      <c r="H87" s="215">
        <v>23</v>
      </c>
      <c r="I87" s="215">
        <v>89</v>
      </c>
      <c r="J87" s="215">
        <v>12</v>
      </c>
      <c r="K87" s="215">
        <v>35</v>
      </c>
      <c r="L87" s="215">
        <v>4</v>
      </c>
      <c r="M87" s="215">
        <v>0</v>
      </c>
      <c r="N87" s="215">
        <v>24</v>
      </c>
      <c r="O87" s="215">
        <v>30</v>
      </c>
      <c r="P87" s="215">
        <v>20</v>
      </c>
      <c r="Q87" s="215">
        <v>0</v>
      </c>
      <c r="R87" s="215">
        <v>0</v>
      </c>
      <c r="S87" s="161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</row>
    <row r="88" spans="1:19" s="150" customFormat="1" ht="29.25" customHeight="1">
      <c r="A88" s="314" t="s">
        <v>0</v>
      </c>
      <c r="B88" s="314" t="s">
        <v>1</v>
      </c>
      <c r="C88" s="314" t="s">
        <v>2</v>
      </c>
      <c r="D88" s="314" t="s">
        <v>3</v>
      </c>
      <c r="E88" s="314" t="s">
        <v>69</v>
      </c>
      <c r="F88" s="315" t="s">
        <v>4</v>
      </c>
      <c r="G88" s="316" t="s">
        <v>57</v>
      </c>
      <c r="H88" s="316" t="s">
        <v>58</v>
      </c>
      <c r="I88" s="316" t="s">
        <v>59</v>
      </c>
      <c r="J88" s="317" t="s">
        <v>60</v>
      </c>
      <c r="K88" s="316" t="s">
        <v>61</v>
      </c>
      <c r="L88" s="316" t="s">
        <v>62</v>
      </c>
      <c r="M88" s="316" t="s">
        <v>63</v>
      </c>
      <c r="N88" s="316" t="s">
        <v>64</v>
      </c>
      <c r="O88" s="316" t="s">
        <v>65</v>
      </c>
      <c r="P88" s="316" t="s">
        <v>66</v>
      </c>
      <c r="Q88" s="316" t="s">
        <v>67</v>
      </c>
      <c r="R88" s="316" t="s">
        <v>68</v>
      </c>
      <c r="S88" s="149"/>
    </row>
    <row r="89" spans="1:34" s="154" customFormat="1" ht="24.75" customHeight="1">
      <c r="A89" s="374"/>
      <c r="B89" s="318"/>
      <c r="C89" s="393">
        <v>750</v>
      </c>
      <c r="D89" s="388" t="s">
        <v>75</v>
      </c>
      <c r="E89" s="207" t="s">
        <v>99</v>
      </c>
      <c r="F89" s="213">
        <f>SUM(F90,F91,F92,F93,F94)</f>
        <v>39942</v>
      </c>
      <c r="G89" s="213">
        <f aca="true" t="shared" si="32" ref="G89:R89">SUM(G90,G91,G92,G93,G94)</f>
        <v>2818</v>
      </c>
      <c r="H89" s="213">
        <f t="shared" si="32"/>
        <v>6262</v>
      </c>
      <c r="I89" s="213">
        <f t="shared" si="32"/>
        <v>4490</v>
      </c>
      <c r="J89" s="213">
        <f t="shared" si="32"/>
        <v>5350</v>
      </c>
      <c r="K89" s="213">
        <f t="shared" si="32"/>
        <v>3940</v>
      </c>
      <c r="L89" s="213">
        <f t="shared" si="32"/>
        <v>4318</v>
      </c>
      <c r="M89" s="213">
        <f t="shared" si="32"/>
        <v>2108</v>
      </c>
      <c r="N89" s="213">
        <f t="shared" si="32"/>
        <v>1828</v>
      </c>
      <c r="O89" s="213">
        <f t="shared" si="32"/>
        <v>2206</v>
      </c>
      <c r="P89" s="213">
        <f t="shared" si="32"/>
        <v>3312</v>
      </c>
      <c r="Q89" s="213">
        <f t="shared" si="32"/>
        <v>1655</v>
      </c>
      <c r="R89" s="213">
        <f t="shared" si="32"/>
        <v>1655</v>
      </c>
      <c r="S89" s="163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</row>
    <row r="90" spans="1:34" s="150" customFormat="1" ht="47.25" customHeight="1">
      <c r="A90" s="375"/>
      <c r="B90" s="318"/>
      <c r="C90" s="394"/>
      <c r="D90" s="390"/>
      <c r="E90" s="186" t="s">
        <v>104</v>
      </c>
      <c r="F90" s="216">
        <v>18365</v>
      </c>
      <c r="G90" s="215">
        <v>1645</v>
      </c>
      <c r="H90" s="215">
        <v>1686</v>
      </c>
      <c r="I90" s="215">
        <v>1626</v>
      </c>
      <c r="J90" s="215">
        <v>1858</v>
      </c>
      <c r="K90" s="215">
        <v>1866</v>
      </c>
      <c r="L90" s="215">
        <v>1655</v>
      </c>
      <c r="M90" s="215">
        <v>700</v>
      </c>
      <c r="N90" s="215">
        <v>700</v>
      </c>
      <c r="O90" s="215">
        <v>1664</v>
      </c>
      <c r="P90" s="215">
        <v>1655</v>
      </c>
      <c r="Q90" s="215">
        <v>1655</v>
      </c>
      <c r="R90" s="215">
        <v>1655</v>
      </c>
      <c r="S90" s="159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</row>
    <row r="91" spans="1:34" s="150" customFormat="1" ht="48" customHeight="1">
      <c r="A91" s="375"/>
      <c r="B91" s="318"/>
      <c r="C91" s="394"/>
      <c r="D91" s="390"/>
      <c r="E91" s="186" t="s">
        <v>106</v>
      </c>
      <c r="F91" s="216">
        <v>7457</v>
      </c>
      <c r="G91" s="215">
        <v>631</v>
      </c>
      <c r="H91" s="215">
        <v>2507</v>
      </c>
      <c r="I91" s="215">
        <v>667</v>
      </c>
      <c r="J91" s="215">
        <v>876</v>
      </c>
      <c r="K91" s="215">
        <v>801</v>
      </c>
      <c r="L91" s="215">
        <v>801</v>
      </c>
      <c r="M91" s="215">
        <v>588</v>
      </c>
      <c r="N91" s="215">
        <v>586</v>
      </c>
      <c r="O91" s="215">
        <v>0</v>
      </c>
      <c r="P91" s="215">
        <v>0</v>
      </c>
      <c r="Q91" s="215">
        <v>0</v>
      </c>
      <c r="R91" s="215">
        <v>0</v>
      </c>
      <c r="S91" s="159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</row>
    <row r="92" spans="1:34" s="150" customFormat="1" ht="24.75" customHeight="1">
      <c r="A92" s="375"/>
      <c r="B92" s="318"/>
      <c r="C92" s="394"/>
      <c r="D92" s="390"/>
      <c r="E92" s="186" t="s">
        <v>107</v>
      </c>
      <c r="F92" s="216">
        <v>10500</v>
      </c>
      <c r="G92" s="215">
        <v>542</v>
      </c>
      <c r="H92" s="215">
        <v>572</v>
      </c>
      <c r="I92" s="215">
        <v>1751</v>
      </c>
      <c r="J92" s="215">
        <v>2270</v>
      </c>
      <c r="K92" s="215">
        <v>1142</v>
      </c>
      <c r="L92" s="215">
        <v>1862</v>
      </c>
      <c r="M92" s="215">
        <v>820</v>
      </c>
      <c r="N92" s="215">
        <v>542</v>
      </c>
      <c r="O92" s="215">
        <v>542</v>
      </c>
      <c r="P92" s="215">
        <v>457</v>
      </c>
      <c r="Q92" s="215">
        <v>0</v>
      </c>
      <c r="R92" s="215">
        <v>0</v>
      </c>
      <c r="S92" s="159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</row>
    <row r="93" spans="1:34" s="150" customFormat="1" ht="36" customHeight="1">
      <c r="A93" s="375"/>
      <c r="B93" s="318"/>
      <c r="C93" s="394"/>
      <c r="D93" s="390"/>
      <c r="E93" s="186" t="s">
        <v>108</v>
      </c>
      <c r="F93" s="216">
        <v>1220</v>
      </c>
      <c r="G93" s="215">
        <v>0</v>
      </c>
      <c r="H93" s="215">
        <v>297</v>
      </c>
      <c r="I93" s="215">
        <v>446</v>
      </c>
      <c r="J93" s="215">
        <v>346</v>
      </c>
      <c r="K93" s="215">
        <v>131</v>
      </c>
      <c r="L93" s="215">
        <v>0</v>
      </c>
      <c r="M93" s="215">
        <v>0</v>
      </c>
      <c r="N93" s="215">
        <v>0</v>
      </c>
      <c r="O93" s="215">
        <v>0</v>
      </c>
      <c r="P93" s="215">
        <v>0</v>
      </c>
      <c r="Q93" s="215">
        <v>0</v>
      </c>
      <c r="R93" s="215">
        <v>0</v>
      </c>
      <c r="S93" s="159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</row>
    <row r="94" spans="1:34" s="150" customFormat="1" ht="44.25" customHeight="1">
      <c r="A94" s="375"/>
      <c r="B94" s="319"/>
      <c r="C94" s="394"/>
      <c r="D94" s="390"/>
      <c r="E94" s="186" t="s">
        <v>105</v>
      </c>
      <c r="F94" s="216">
        <v>2400</v>
      </c>
      <c r="G94" s="291">
        <v>0</v>
      </c>
      <c r="H94" s="291">
        <v>1200</v>
      </c>
      <c r="I94" s="291">
        <v>0</v>
      </c>
      <c r="J94" s="291">
        <v>0</v>
      </c>
      <c r="K94" s="291">
        <v>0</v>
      </c>
      <c r="L94" s="291">
        <v>0</v>
      </c>
      <c r="M94" s="291">
        <v>0</v>
      </c>
      <c r="N94" s="291">
        <v>0</v>
      </c>
      <c r="O94" s="291">
        <v>0</v>
      </c>
      <c r="P94" s="291">
        <v>1200</v>
      </c>
      <c r="Q94" s="291">
        <v>0</v>
      </c>
      <c r="R94" s="291">
        <v>0</v>
      </c>
      <c r="S94" s="159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</row>
    <row r="95" spans="1:23" s="150" customFormat="1" ht="28.5" customHeight="1">
      <c r="A95" s="375"/>
      <c r="B95" s="383"/>
      <c r="C95" s="394">
        <v>830</v>
      </c>
      <c r="D95" s="389" t="s">
        <v>14</v>
      </c>
      <c r="E95" s="186" t="s">
        <v>99</v>
      </c>
      <c r="F95" s="177">
        <f>SUM(F96,F97,F98)</f>
        <v>9450</v>
      </c>
      <c r="G95" s="177">
        <f aca="true" t="shared" si="33" ref="G95:R95">SUM(G96,G97,G98)</f>
        <v>672</v>
      </c>
      <c r="H95" s="177">
        <f t="shared" si="33"/>
        <v>514</v>
      </c>
      <c r="I95" s="177">
        <f t="shared" si="33"/>
        <v>1803</v>
      </c>
      <c r="J95" s="177">
        <f t="shared" si="33"/>
        <v>1077</v>
      </c>
      <c r="K95" s="177">
        <f t="shared" si="33"/>
        <v>539</v>
      </c>
      <c r="L95" s="177">
        <f t="shared" si="33"/>
        <v>885</v>
      </c>
      <c r="M95" s="177">
        <f t="shared" si="33"/>
        <v>1493</v>
      </c>
      <c r="N95" s="177">
        <f t="shared" si="33"/>
        <v>532</v>
      </c>
      <c r="O95" s="177">
        <f t="shared" si="33"/>
        <v>659</v>
      </c>
      <c r="P95" s="177">
        <f t="shared" si="33"/>
        <v>659</v>
      </c>
      <c r="Q95" s="177">
        <f t="shared" si="33"/>
        <v>517</v>
      </c>
      <c r="R95" s="177">
        <f t="shared" si="33"/>
        <v>100</v>
      </c>
      <c r="S95" s="159"/>
      <c r="T95" s="160"/>
      <c r="U95" s="160"/>
      <c r="V95" s="160"/>
      <c r="W95" s="160"/>
    </row>
    <row r="96" spans="1:23" s="150" customFormat="1" ht="48.75" customHeight="1">
      <c r="A96" s="375"/>
      <c r="B96" s="385"/>
      <c r="C96" s="394"/>
      <c r="D96" s="389"/>
      <c r="E96" s="186" t="s">
        <v>104</v>
      </c>
      <c r="F96" s="216">
        <v>2000</v>
      </c>
      <c r="G96" s="215">
        <v>115</v>
      </c>
      <c r="H96" s="215">
        <v>51</v>
      </c>
      <c r="I96" s="215">
        <v>31</v>
      </c>
      <c r="J96" s="215">
        <v>49</v>
      </c>
      <c r="K96" s="215">
        <v>0</v>
      </c>
      <c r="L96" s="215">
        <v>193</v>
      </c>
      <c r="M96" s="215">
        <v>1061</v>
      </c>
      <c r="N96" s="215">
        <v>100</v>
      </c>
      <c r="O96" s="215">
        <v>100</v>
      </c>
      <c r="P96" s="215">
        <v>100</v>
      </c>
      <c r="Q96" s="215">
        <v>100</v>
      </c>
      <c r="R96" s="215">
        <v>100</v>
      </c>
      <c r="S96" s="159"/>
      <c r="T96" s="160"/>
      <c r="U96" s="160"/>
      <c r="V96" s="160"/>
      <c r="W96" s="160"/>
    </row>
    <row r="97" spans="1:23" s="150" customFormat="1" ht="27" customHeight="1">
      <c r="A97" s="375"/>
      <c r="B97" s="385"/>
      <c r="C97" s="394"/>
      <c r="D97" s="389"/>
      <c r="E97" s="186" t="s">
        <v>107</v>
      </c>
      <c r="F97" s="216">
        <v>7400</v>
      </c>
      <c r="G97" s="215">
        <v>557</v>
      </c>
      <c r="H97" s="215">
        <v>463</v>
      </c>
      <c r="I97" s="215">
        <v>1772</v>
      </c>
      <c r="J97" s="215">
        <v>1028</v>
      </c>
      <c r="K97" s="215">
        <v>539</v>
      </c>
      <c r="L97" s="215">
        <v>692</v>
      </c>
      <c r="M97" s="215">
        <v>432</v>
      </c>
      <c r="N97" s="215">
        <v>432</v>
      </c>
      <c r="O97" s="215">
        <v>534</v>
      </c>
      <c r="P97" s="215">
        <v>534</v>
      </c>
      <c r="Q97" s="215">
        <v>417</v>
      </c>
      <c r="R97" s="215">
        <v>0</v>
      </c>
      <c r="S97" s="159"/>
      <c r="T97" s="160"/>
      <c r="U97" s="160"/>
      <c r="V97" s="160"/>
      <c r="W97" s="160"/>
    </row>
    <row r="98" spans="1:23" s="152" customFormat="1" ht="36.75" customHeight="1">
      <c r="A98" s="375"/>
      <c r="B98" s="385"/>
      <c r="C98" s="394"/>
      <c r="D98" s="390"/>
      <c r="E98" s="186" t="s">
        <v>108</v>
      </c>
      <c r="F98" s="216">
        <v>50</v>
      </c>
      <c r="G98" s="215">
        <v>0</v>
      </c>
      <c r="H98" s="215">
        <v>0</v>
      </c>
      <c r="I98" s="215">
        <v>0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25</v>
      </c>
      <c r="P98" s="215">
        <v>25</v>
      </c>
      <c r="Q98" s="215">
        <v>0</v>
      </c>
      <c r="R98" s="215">
        <v>0</v>
      </c>
      <c r="S98" s="161"/>
      <c r="T98" s="162"/>
      <c r="U98" s="162"/>
      <c r="V98" s="162"/>
      <c r="W98" s="162"/>
    </row>
    <row r="99" spans="1:23" s="152" customFormat="1" ht="43.5" customHeight="1">
      <c r="A99" s="375"/>
      <c r="B99" s="385"/>
      <c r="C99" s="186">
        <v>925</v>
      </c>
      <c r="D99" s="206" t="s">
        <v>143</v>
      </c>
      <c r="E99" s="186" t="s">
        <v>104</v>
      </c>
      <c r="F99" s="216">
        <v>11</v>
      </c>
      <c r="G99" s="215">
        <v>0</v>
      </c>
      <c r="H99" s="215">
        <v>0</v>
      </c>
      <c r="I99" s="215">
        <v>7</v>
      </c>
      <c r="J99" s="215">
        <v>0</v>
      </c>
      <c r="K99" s="215">
        <v>0</v>
      </c>
      <c r="L99" s="215">
        <v>0</v>
      </c>
      <c r="M99" s="215">
        <v>4</v>
      </c>
      <c r="N99" s="215">
        <v>0</v>
      </c>
      <c r="O99" s="215">
        <v>0</v>
      </c>
      <c r="P99" s="215">
        <v>0</v>
      </c>
      <c r="Q99" s="215">
        <v>0</v>
      </c>
      <c r="R99" s="215">
        <v>0</v>
      </c>
      <c r="S99" s="161"/>
      <c r="T99" s="162"/>
      <c r="U99" s="162"/>
      <c r="V99" s="162"/>
      <c r="W99" s="162"/>
    </row>
    <row r="100" spans="1:19" s="150" customFormat="1" ht="30.75" customHeight="1">
      <c r="A100" s="375"/>
      <c r="B100" s="385"/>
      <c r="C100" s="394">
        <v>960</v>
      </c>
      <c r="D100" s="389" t="s">
        <v>41</v>
      </c>
      <c r="E100" s="186" t="s">
        <v>99</v>
      </c>
      <c r="F100" s="177">
        <v>17116</v>
      </c>
      <c r="G100" s="294">
        <f aca="true" t="shared" si="34" ref="G100:R100">SUM(G102,G101)</f>
        <v>3545</v>
      </c>
      <c r="H100" s="294">
        <f t="shared" si="34"/>
        <v>1089</v>
      </c>
      <c r="I100" s="294">
        <f t="shared" si="34"/>
        <v>479</v>
      </c>
      <c r="J100" s="294">
        <f t="shared" si="34"/>
        <v>2621</v>
      </c>
      <c r="K100" s="294">
        <f t="shared" si="34"/>
        <v>767</v>
      </c>
      <c r="L100" s="294">
        <f t="shared" si="34"/>
        <v>815</v>
      </c>
      <c r="M100" s="294">
        <f t="shared" si="34"/>
        <v>0</v>
      </c>
      <c r="N100" s="294">
        <f t="shared" si="34"/>
        <v>1500</v>
      </c>
      <c r="O100" s="294">
        <f t="shared" si="34"/>
        <v>2500</v>
      </c>
      <c r="P100" s="294">
        <f t="shared" si="34"/>
        <v>2000</v>
      </c>
      <c r="Q100" s="294">
        <f t="shared" si="34"/>
        <v>1000</v>
      </c>
      <c r="R100" s="294">
        <f t="shared" si="34"/>
        <v>800</v>
      </c>
      <c r="S100" s="149"/>
    </row>
    <row r="101" spans="1:19" s="150" customFormat="1" ht="46.5" customHeight="1">
      <c r="A101" s="375"/>
      <c r="B101" s="385"/>
      <c r="C101" s="394"/>
      <c r="D101" s="389"/>
      <c r="E101" s="208" t="s">
        <v>106</v>
      </c>
      <c r="F101" s="216">
        <v>2116</v>
      </c>
      <c r="G101" s="215">
        <v>425</v>
      </c>
      <c r="H101" s="215">
        <v>54</v>
      </c>
      <c r="I101" s="215">
        <v>79</v>
      </c>
      <c r="J101" s="215">
        <v>441</v>
      </c>
      <c r="K101" s="215">
        <v>547</v>
      </c>
      <c r="L101" s="215">
        <v>570</v>
      </c>
      <c r="M101" s="215">
        <v>0</v>
      </c>
      <c r="N101" s="215">
        <v>0</v>
      </c>
      <c r="O101" s="215">
        <v>0</v>
      </c>
      <c r="P101" s="215">
        <v>0</v>
      </c>
      <c r="Q101" s="215">
        <v>0</v>
      </c>
      <c r="R101" s="215">
        <v>0</v>
      </c>
      <c r="S101" s="149"/>
    </row>
    <row r="102" spans="1:19" s="150" customFormat="1" ht="36.75" customHeight="1">
      <c r="A102" s="375"/>
      <c r="B102" s="385"/>
      <c r="C102" s="394"/>
      <c r="D102" s="389"/>
      <c r="E102" s="186" t="s">
        <v>108</v>
      </c>
      <c r="F102" s="216">
        <v>15000</v>
      </c>
      <c r="G102" s="215">
        <v>3120</v>
      </c>
      <c r="H102" s="215">
        <v>1035</v>
      </c>
      <c r="I102" s="215">
        <v>400</v>
      </c>
      <c r="J102" s="215">
        <v>2180</v>
      </c>
      <c r="K102" s="215">
        <v>220</v>
      </c>
      <c r="L102" s="215">
        <v>245</v>
      </c>
      <c r="M102" s="215">
        <v>0</v>
      </c>
      <c r="N102" s="215">
        <v>1500</v>
      </c>
      <c r="O102" s="215">
        <v>2500</v>
      </c>
      <c r="P102" s="215">
        <v>2000</v>
      </c>
      <c r="Q102" s="215">
        <v>1000</v>
      </c>
      <c r="R102" s="215">
        <v>800</v>
      </c>
      <c r="S102" s="149"/>
    </row>
    <row r="103" spans="1:19" s="150" customFormat="1" ht="27" customHeight="1">
      <c r="A103" s="375"/>
      <c r="B103" s="385"/>
      <c r="C103" s="391">
        <v>970</v>
      </c>
      <c r="D103" s="386" t="s">
        <v>22</v>
      </c>
      <c r="E103" s="186" t="s">
        <v>99</v>
      </c>
      <c r="F103" s="280">
        <f>SUM(F104,F105,F106)</f>
        <v>11133</v>
      </c>
      <c r="G103" s="280">
        <f aca="true" t="shared" si="35" ref="G103:R103">SUM(G104,G105,G106)</f>
        <v>699</v>
      </c>
      <c r="H103" s="280">
        <f t="shared" si="35"/>
        <v>29</v>
      </c>
      <c r="I103" s="280">
        <f t="shared" si="35"/>
        <v>372</v>
      </c>
      <c r="J103" s="280">
        <f t="shared" si="35"/>
        <v>7792</v>
      </c>
      <c r="K103" s="280">
        <f t="shared" si="35"/>
        <v>632</v>
      </c>
      <c r="L103" s="280">
        <f t="shared" si="35"/>
        <v>645</v>
      </c>
      <c r="M103" s="280">
        <f t="shared" si="35"/>
        <v>595</v>
      </c>
      <c r="N103" s="280">
        <f t="shared" si="35"/>
        <v>300</v>
      </c>
      <c r="O103" s="280">
        <f t="shared" si="35"/>
        <v>30</v>
      </c>
      <c r="P103" s="280">
        <f t="shared" si="35"/>
        <v>19</v>
      </c>
      <c r="Q103" s="280">
        <f t="shared" si="35"/>
        <v>20</v>
      </c>
      <c r="R103" s="280">
        <f t="shared" si="35"/>
        <v>0</v>
      </c>
      <c r="S103" s="149"/>
    </row>
    <row r="104" spans="1:19" s="150" customFormat="1" ht="50.25" customHeight="1">
      <c r="A104" s="375"/>
      <c r="B104" s="385"/>
      <c r="C104" s="392"/>
      <c r="D104" s="387"/>
      <c r="E104" s="186" t="s">
        <v>104</v>
      </c>
      <c r="F104" s="295">
        <v>666</v>
      </c>
      <c r="G104" s="215">
        <v>612</v>
      </c>
      <c r="H104" s="215">
        <v>0</v>
      </c>
      <c r="I104" s="215">
        <v>0</v>
      </c>
      <c r="J104" s="215">
        <v>0</v>
      </c>
      <c r="K104" s="215">
        <v>54</v>
      </c>
      <c r="L104" s="215">
        <v>0</v>
      </c>
      <c r="M104" s="215">
        <v>0</v>
      </c>
      <c r="N104" s="215">
        <v>0</v>
      </c>
      <c r="O104" s="215">
        <v>0</v>
      </c>
      <c r="P104" s="215">
        <v>0</v>
      </c>
      <c r="Q104" s="215">
        <v>0</v>
      </c>
      <c r="R104" s="215">
        <v>0</v>
      </c>
      <c r="S104" s="149"/>
    </row>
    <row r="105" spans="1:19" s="150" customFormat="1" ht="50.25" customHeight="1">
      <c r="A105" s="375"/>
      <c r="B105" s="385"/>
      <c r="C105" s="392"/>
      <c r="D105" s="387"/>
      <c r="E105" s="208" t="s">
        <v>106</v>
      </c>
      <c r="F105" s="295">
        <v>10095</v>
      </c>
      <c r="G105" s="215">
        <v>0</v>
      </c>
      <c r="H105" s="215">
        <v>0</v>
      </c>
      <c r="I105" s="215">
        <v>308</v>
      </c>
      <c r="J105" s="215">
        <v>7767</v>
      </c>
      <c r="K105" s="215">
        <v>578</v>
      </c>
      <c r="L105" s="215">
        <v>578</v>
      </c>
      <c r="M105" s="215">
        <v>578</v>
      </c>
      <c r="N105" s="215">
        <v>286</v>
      </c>
      <c r="O105" s="215">
        <v>0</v>
      </c>
      <c r="P105" s="215">
        <v>0</v>
      </c>
      <c r="Q105" s="215">
        <v>0</v>
      </c>
      <c r="R105" s="215">
        <v>0</v>
      </c>
      <c r="S105" s="149"/>
    </row>
    <row r="106" spans="1:19" s="150" customFormat="1" ht="36" customHeight="1">
      <c r="A106" s="375"/>
      <c r="B106" s="385"/>
      <c r="C106" s="393"/>
      <c r="D106" s="388"/>
      <c r="E106" s="186" t="s">
        <v>108</v>
      </c>
      <c r="F106" s="295">
        <v>372</v>
      </c>
      <c r="G106" s="215">
        <v>87</v>
      </c>
      <c r="H106" s="215">
        <v>29</v>
      </c>
      <c r="I106" s="215">
        <v>64</v>
      </c>
      <c r="J106" s="215">
        <v>25</v>
      </c>
      <c r="K106" s="215">
        <v>0</v>
      </c>
      <c r="L106" s="215">
        <v>67</v>
      </c>
      <c r="M106" s="215">
        <v>17</v>
      </c>
      <c r="N106" s="215">
        <v>14</v>
      </c>
      <c r="O106" s="215">
        <v>30</v>
      </c>
      <c r="P106" s="215">
        <v>19</v>
      </c>
      <c r="Q106" s="215">
        <v>20</v>
      </c>
      <c r="R106" s="215">
        <v>0</v>
      </c>
      <c r="S106" s="149"/>
    </row>
    <row r="107" spans="1:19" s="150" customFormat="1" ht="66.75" customHeight="1">
      <c r="A107" s="375"/>
      <c r="B107" s="384"/>
      <c r="C107" s="207">
        <v>2705</v>
      </c>
      <c r="D107" s="185" t="s">
        <v>125</v>
      </c>
      <c r="E107" s="184" t="s">
        <v>71</v>
      </c>
      <c r="F107" s="214">
        <v>6300</v>
      </c>
      <c r="G107" s="291">
        <v>6300</v>
      </c>
      <c r="H107" s="291">
        <v>0</v>
      </c>
      <c r="I107" s="291">
        <v>0</v>
      </c>
      <c r="J107" s="291">
        <v>0</v>
      </c>
      <c r="K107" s="291">
        <v>0</v>
      </c>
      <c r="L107" s="291">
        <v>0</v>
      </c>
      <c r="M107" s="291">
        <v>0</v>
      </c>
      <c r="N107" s="291">
        <v>0</v>
      </c>
      <c r="O107" s="291">
        <v>0</v>
      </c>
      <c r="P107" s="291">
        <v>0</v>
      </c>
      <c r="Q107" s="291">
        <v>0</v>
      </c>
      <c r="R107" s="291">
        <v>0</v>
      </c>
      <c r="S107" s="149"/>
    </row>
    <row r="108" spans="1:19" s="150" customFormat="1" ht="30.75" customHeight="1">
      <c r="A108" s="375"/>
      <c r="B108" s="383">
        <v>80134</v>
      </c>
      <c r="C108" s="276"/>
      <c r="D108" s="183" t="s">
        <v>144</v>
      </c>
      <c r="E108" s="255"/>
      <c r="F108" s="252">
        <f>SUM(F110,F109)</f>
        <v>3000</v>
      </c>
      <c r="G108" s="252">
        <f aca="true" t="shared" si="36" ref="G108:R108">SUM(G110,G109)</f>
        <v>31</v>
      </c>
      <c r="H108" s="252">
        <f t="shared" si="36"/>
        <v>50</v>
      </c>
      <c r="I108" s="252">
        <f t="shared" si="36"/>
        <v>48</v>
      </c>
      <c r="J108" s="252">
        <f t="shared" si="36"/>
        <v>48</v>
      </c>
      <c r="K108" s="252">
        <f t="shared" si="36"/>
        <v>2579</v>
      </c>
      <c r="L108" s="252">
        <f t="shared" si="36"/>
        <v>42</v>
      </c>
      <c r="M108" s="252">
        <f t="shared" si="36"/>
        <v>27</v>
      </c>
      <c r="N108" s="252">
        <f t="shared" si="36"/>
        <v>27</v>
      </c>
      <c r="O108" s="252">
        <f t="shared" si="36"/>
        <v>52</v>
      </c>
      <c r="P108" s="252">
        <f t="shared" si="36"/>
        <v>28</v>
      </c>
      <c r="Q108" s="252">
        <f t="shared" si="36"/>
        <v>39</v>
      </c>
      <c r="R108" s="252">
        <f t="shared" si="36"/>
        <v>29</v>
      </c>
      <c r="S108" s="149"/>
    </row>
    <row r="109" spans="1:19" s="150" customFormat="1" ht="46.5" customHeight="1">
      <c r="A109" s="375"/>
      <c r="B109" s="385"/>
      <c r="C109" s="207">
        <v>830</v>
      </c>
      <c r="D109" s="185" t="s">
        <v>145</v>
      </c>
      <c r="E109" s="184" t="s">
        <v>156</v>
      </c>
      <c r="F109" s="214">
        <v>100</v>
      </c>
      <c r="G109" s="291">
        <v>0</v>
      </c>
      <c r="H109" s="291">
        <v>26</v>
      </c>
      <c r="I109" s="291">
        <v>0</v>
      </c>
      <c r="J109" s="291">
        <v>24</v>
      </c>
      <c r="K109" s="291">
        <v>0</v>
      </c>
      <c r="L109" s="291">
        <v>15</v>
      </c>
      <c r="M109" s="291">
        <v>0</v>
      </c>
      <c r="N109" s="291">
        <v>0</v>
      </c>
      <c r="O109" s="291">
        <v>24</v>
      </c>
      <c r="P109" s="291">
        <v>0</v>
      </c>
      <c r="Q109" s="291">
        <v>11</v>
      </c>
      <c r="R109" s="291">
        <v>0</v>
      </c>
      <c r="S109" s="149"/>
    </row>
    <row r="110" spans="1:19" s="150" customFormat="1" ht="50.25" customHeight="1">
      <c r="A110" s="375"/>
      <c r="B110" s="384"/>
      <c r="C110" s="207">
        <v>970</v>
      </c>
      <c r="D110" s="185" t="s">
        <v>146</v>
      </c>
      <c r="E110" s="184" t="s">
        <v>156</v>
      </c>
      <c r="F110" s="214">
        <v>2900</v>
      </c>
      <c r="G110" s="291">
        <v>31</v>
      </c>
      <c r="H110" s="291">
        <v>24</v>
      </c>
      <c r="I110" s="291">
        <v>48</v>
      </c>
      <c r="J110" s="291">
        <v>24</v>
      </c>
      <c r="K110" s="291">
        <v>2579</v>
      </c>
      <c r="L110" s="291">
        <v>27</v>
      </c>
      <c r="M110" s="291">
        <v>27</v>
      </c>
      <c r="N110" s="291">
        <v>27</v>
      </c>
      <c r="O110" s="291">
        <v>28</v>
      </c>
      <c r="P110" s="291">
        <v>28</v>
      </c>
      <c r="Q110" s="291">
        <v>28</v>
      </c>
      <c r="R110" s="291">
        <v>29</v>
      </c>
      <c r="S110" s="149"/>
    </row>
    <row r="111" spans="1:33" s="150" customFormat="1" ht="48" customHeight="1">
      <c r="A111" s="375"/>
      <c r="B111" s="383">
        <v>80140</v>
      </c>
      <c r="C111" s="182"/>
      <c r="D111" s="183" t="s">
        <v>85</v>
      </c>
      <c r="E111" s="182"/>
      <c r="F111" s="175">
        <f>SUM(F112,F113)</f>
        <v>124065</v>
      </c>
      <c r="G111" s="175">
        <f aca="true" t="shared" si="37" ref="G111:R111">SUM(G112,G113)</f>
        <v>3600</v>
      </c>
      <c r="H111" s="175">
        <f t="shared" si="37"/>
        <v>33533</v>
      </c>
      <c r="I111" s="175">
        <f t="shared" si="37"/>
        <v>4100</v>
      </c>
      <c r="J111" s="175">
        <f t="shared" si="37"/>
        <v>0</v>
      </c>
      <c r="K111" s="175">
        <f t="shared" si="37"/>
        <v>1300</v>
      </c>
      <c r="L111" s="175">
        <f t="shared" si="37"/>
        <v>14648</v>
      </c>
      <c r="M111" s="175">
        <f t="shared" si="37"/>
        <v>43730</v>
      </c>
      <c r="N111" s="175">
        <f t="shared" si="37"/>
        <v>23154</v>
      </c>
      <c r="O111" s="175">
        <f t="shared" si="37"/>
        <v>0</v>
      </c>
      <c r="P111" s="175">
        <f t="shared" si="37"/>
        <v>0</v>
      </c>
      <c r="Q111" s="175">
        <f t="shared" si="37"/>
        <v>0</v>
      </c>
      <c r="R111" s="175">
        <f t="shared" si="37"/>
        <v>0</v>
      </c>
      <c r="S111" s="159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</row>
    <row r="112" spans="1:33" s="150" customFormat="1" ht="39" customHeight="1">
      <c r="A112" s="375"/>
      <c r="B112" s="385"/>
      <c r="C112" s="188">
        <v>830</v>
      </c>
      <c r="D112" s="185" t="s">
        <v>14</v>
      </c>
      <c r="E112" s="206" t="s">
        <v>91</v>
      </c>
      <c r="F112" s="211">
        <v>111217</v>
      </c>
      <c r="G112" s="257">
        <v>3600</v>
      </c>
      <c r="H112" s="257">
        <v>33533</v>
      </c>
      <c r="I112" s="257">
        <v>4100</v>
      </c>
      <c r="J112" s="257">
        <v>0</v>
      </c>
      <c r="K112" s="257">
        <v>1300</v>
      </c>
      <c r="L112" s="257">
        <v>1800</v>
      </c>
      <c r="M112" s="257">
        <v>43730</v>
      </c>
      <c r="N112" s="257">
        <v>23154</v>
      </c>
      <c r="O112" s="257">
        <v>0</v>
      </c>
      <c r="P112" s="257">
        <v>0</v>
      </c>
      <c r="Q112" s="257">
        <v>0</v>
      </c>
      <c r="R112" s="257">
        <v>0</v>
      </c>
      <c r="S112" s="159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</row>
    <row r="113" spans="1:33" s="152" customFormat="1" ht="39" customHeight="1">
      <c r="A113" s="375"/>
      <c r="B113" s="384"/>
      <c r="C113" s="188">
        <v>970</v>
      </c>
      <c r="D113" s="185" t="s">
        <v>147</v>
      </c>
      <c r="E113" s="206" t="s">
        <v>91</v>
      </c>
      <c r="F113" s="211">
        <v>12848</v>
      </c>
      <c r="G113" s="257">
        <v>0</v>
      </c>
      <c r="H113" s="257">
        <v>0</v>
      </c>
      <c r="I113" s="257">
        <v>0</v>
      </c>
      <c r="J113" s="257">
        <v>0</v>
      </c>
      <c r="K113" s="257">
        <v>0</v>
      </c>
      <c r="L113" s="257">
        <v>12848</v>
      </c>
      <c r="M113" s="257">
        <v>0</v>
      </c>
      <c r="N113" s="257">
        <v>0</v>
      </c>
      <c r="O113" s="257">
        <v>0</v>
      </c>
      <c r="P113" s="257">
        <v>0</v>
      </c>
      <c r="Q113" s="257">
        <v>0</v>
      </c>
      <c r="R113" s="257">
        <v>0</v>
      </c>
      <c r="S113" s="161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</row>
    <row r="114" spans="1:33" s="152" customFormat="1" ht="30" customHeight="1">
      <c r="A114" s="375"/>
      <c r="B114" s="383">
        <v>80148</v>
      </c>
      <c r="C114" s="182"/>
      <c r="D114" s="204" t="s">
        <v>126</v>
      </c>
      <c r="E114" s="203"/>
      <c r="F114" s="241">
        <v>212790</v>
      </c>
      <c r="G114" s="241">
        <f aca="true" t="shared" si="38" ref="G114:R114">SUM(G115,G116,G120,G121)</f>
        <v>17919</v>
      </c>
      <c r="H114" s="241">
        <f t="shared" si="38"/>
        <v>20232</v>
      </c>
      <c r="I114" s="241">
        <f t="shared" si="38"/>
        <v>20903</v>
      </c>
      <c r="J114" s="241">
        <f t="shared" si="38"/>
        <v>22162</v>
      </c>
      <c r="K114" s="241">
        <f t="shared" si="38"/>
        <v>19316</v>
      </c>
      <c r="L114" s="241">
        <f t="shared" si="38"/>
        <v>17828</v>
      </c>
      <c r="M114" s="241">
        <f t="shared" si="38"/>
        <v>4122</v>
      </c>
      <c r="N114" s="241">
        <f t="shared" si="38"/>
        <v>7500</v>
      </c>
      <c r="O114" s="241">
        <f t="shared" si="38"/>
        <v>19790</v>
      </c>
      <c r="P114" s="241">
        <f t="shared" si="38"/>
        <v>24000</v>
      </c>
      <c r="Q114" s="241">
        <f t="shared" si="38"/>
        <v>23000</v>
      </c>
      <c r="R114" s="241">
        <f t="shared" si="38"/>
        <v>16018</v>
      </c>
      <c r="S114" s="161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</row>
    <row r="115" spans="1:33" s="152" customFormat="1" ht="45.75" customHeight="1">
      <c r="A115" s="375"/>
      <c r="B115" s="385"/>
      <c r="C115" s="205" t="s">
        <v>117</v>
      </c>
      <c r="D115" s="185" t="s">
        <v>158</v>
      </c>
      <c r="E115" s="186" t="s">
        <v>104</v>
      </c>
      <c r="F115" s="211">
        <v>68013</v>
      </c>
      <c r="G115" s="178">
        <v>4230</v>
      </c>
      <c r="H115" s="178">
        <v>4452</v>
      </c>
      <c r="I115" s="178">
        <v>5104</v>
      </c>
      <c r="J115" s="178">
        <v>3762</v>
      </c>
      <c r="K115" s="178">
        <v>3637</v>
      </c>
      <c r="L115" s="178">
        <v>3788</v>
      </c>
      <c r="M115" s="178">
        <v>4122</v>
      </c>
      <c r="N115" s="178">
        <v>7500</v>
      </c>
      <c r="O115" s="178">
        <v>8000</v>
      </c>
      <c r="P115" s="178">
        <v>8000</v>
      </c>
      <c r="Q115" s="178">
        <v>8000</v>
      </c>
      <c r="R115" s="178">
        <v>7418</v>
      </c>
      <c r="S115" s="161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</row>
    <row r="116" spans="1:33" s="152" customFormat="1" ht="24.75" customHeight="1">
      <c r="A116" s="375"/>
      <c r="B116" s="385"/>
      <c r="C116" s="380" t="s">
        <v>127</v>
      </c>
      <c r="D116" s="386" t="s">
        <v>159</v>
      </c>
      <c r="E116" s="186" t="s">
        <v>99</v>
      </c>
      <c r="F116" s="211">
        <f>SUM(F117,F118)</f>
        <v>132479</v>
      </c>
      <c r="G116" s="211">
        <f aca="true" t="shared" si="39" ref="G116:R116">SUM(G117,G118)</f>
        <v>11068</v>
      </c>
      <c r="H116" s="211">
        <f t="shared" si="39"/>
        <v>13669</v>
      </c>
      <c r="I116" s="211">
        <f t="shared" si="39"/>
        <v>15799</v>
      </c>
      <c r="J116" s="211">
        <f t="shared" si="39"/>
        <v>14563</v>
      </c>
      <c r="K116" s="211">
        <f t="shared" si="39"/>
        <v>15679</v>
      </c>
      <c r="L116" s="211">
        <f t="shared" si="39"/>
        <v>10505</v>
      </c>
      <c r="M116" s="211">
        <f t="shared" si="39"/>
        <v>0</v>
      </c>
      <c r="N116" s="211">
        <f t="shared" si="39"/>
        <v>0</v>
      </c>
      <c r="O116" s="211">
        <f t="shared" si="39"/>
        <v>11596</v>
      </c>
      <c r="P116" s="211">
        <f t="shared" si="39"/>
        <v>16000</v>
      </c>
      <c r="Q116" s="211">
        <f t="shared" si="39"/>
        <v>15000</v>
      </c>
      <c r="R116" s="211">
        <f t="shared" si="39"/>
        <v>8600</v>
      </c>
      <c r="S116" s="161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</row>
    <row r="117" spans="1:33" s="152" customFormat="1" ht="49.5" customHeight="1">
      <c r="A117" s="375"/>
      <c r="B117" s="385"/>
      <c r="C117" s="381"/>
      <c r="D117" s="387"/>
      <c r="E117" s="208" t="s">
        <v>106</v>
      </c>
      <c r="F117" s="289">
        <v>119013</v>
      </c>
      <c r="G117" s="215">
        <v>11053</v>
      </c>
      <c r="H117" s="215">
        <v>7196</v>
      </c>
      <c r="I117" s="215">
        <v>15265</v>
      </c>
      <c r="J117" s="215">
        <v>14353</v>
      </c>
      <c r="K117" s="215">
        <v>10845</v>
      </c>
      <c r="L117" s="215">
        <v>9105</v>
      </c>
      <c r="M117" s="215">
        <v>0</v>
      </c>
      <c r="N117" s="215">
        <v>0</v>
      </c>
      <c r="O117" s="215">
        <v>11596</v>
      </c>
      <c r="P117" s="215">
        <v>16000</v>
      </c>
      <c r="Q117" s="215">
        <v>15000</v>
      </c>
      <c r="R117" s="215">
        <v>8600</v>
      </c>
      <c r="S117" s="161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</row>
    <row r="118" spans="1:33" s="152" customFormat="1" ht="48" customHeight="1">
      <c r="A118" s="376"/>
      <c r="B118" s="384"/>
      <c r="C118" s="382"/>
      <c r="D118" s="388"/>
      <c r="E118" s="186" t="s">
        <v>104</v>
      </c>
      <c r="F118" s="289">
        <v>13466</v>
      </c>
      <c r="G118" s="215">
        <v>15</v>
      </c>
      <c r="H118" s="215">
        <v>6473</v>
      </c>
      <c r="I118" s="215">
        <v>534</v>
      </c>
      <c r="J118" s="215">
        <v>210</v>
      </c>
      <c r="K118" s="215">
        <v>4834</v>
      </c>
      <c r="L118" s="215">
        <v>1400</v>
      </c>
      <c r="M118" s="215">
        <v>0</v>
      </c>
      <c r="N118" s="215">
        <v>0</v>
      </c>
      <c r="O118" s="215">
        <v>0</v>
      </c>
      <c r="P118" s="215">
        <v>0</v>
      </c>
      <c r="Q118" s="215">
        <v>0</v>
      </c>
      <c r="R118" s="215">
        <v>0</v>
      </c>
      <c r="S118" s="161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</row>
    <row r="119" spans="1:19" s="150" customFormat="1" ht="29.25" customHeight="1">
      <c r="A119" s="314" t="s">
        <v>0</v>
      </c>
      <c r="B119" s="314" t="s">
        <v>1</v>
      </c>
      <c r="C119" s="314" t="s">
        <v>2</v>
      </c>
      <c r="D119" s="314" t="s">
        <v>3</v>
      </c>
      <c r="E119" s="314" t="s">
        <v>69</v>
      </c>
      <c r="F119" s="315" t="s">
        <v>4</v>
      </c>
      <c r="G119" s="316" t="s">
        <v>57</v>
      </c>
      <c r="H119" s="316" t="s">
        <v>58</v>
      </c>
      <c r="I119" s="316" t="s">
        <v>59</v>
      </c>
      <c r="J119" s="317" t="s">
        <v>60</v>
      </c>
      <c r="K119" s="316" t="s">
        <v>61</v>
      </c>
      <c r="L119" s="316" t="s">
        <v>62</v>
      </c>
      <c r="M119" s="316" t="s">
        <v>63</v>
      </c>
      <c r="N119" s="316" t="s">
        <v>64</v>
      </c>
      <c r="O119" s="316" t="s">
        <v>65</v>
      </c>
      <c r="P119" s="316" t="s">
        <v>66</v>
      </c>
      <c r="Q119" s="316" t="s">
        <v>67</v>
      </c>
      <c r="R119" s="316" t="s">
        <v>68</v>
      </c>
      <c r="S119" s="149"/>
    </row>
    <row r="120" spans="1:33" s="152" customFormat="1" ht="48" customHeight="1">
      <c r="A120" s="270"/>
      <c r="B120" s="318"/>
      <c r="C120" s="242" t="s">
        <v>128</v>
      </c>
      <c r="D120" s="193" t="s">
        <v>41</v>
      </c>
      <c r="E120" s="208" t="s">
        <v>106</v>
      </c>
      <c r="F120" s="211">
        <v>1000</v>
      </c>
      <c r="G120" s="178">
        <v>1000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178">
        <v>0</v>
      </c>
      <c r="Q120" s="178">
        <v>0</v>
      </c>
      <c r="R120" s="178">
        <v>0</v>
      </c>
      <c r="S120" s="161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</row>
    <row r="121" spans="1:33" s="152" customFormat="1" ht="29.25" customHeight="1">
      <c r="A121" s="270"/>
      <c r="B121" s="318"/>
      <c r="C121" s="380" t="s">
        <v>113</v>
      </c>
      <c r="D121" s="386" t="s">
        <v>129</v>
      </c>
      <c r="E121" s="186" t="s">
        <v>99</v>
      </c>
      <c r="F121" s="211">
        <v>11298</v>
      </c>
      <c r="G121" s="211">
        <f aca="true" t="shared" si="40" ref="G121:R121">SUM(G122,G123)</f>
        <v>1621</v>
      </c>
      <c r="H121" s="211">
        <f t="shared" si="40"/>
        <v>2111</v>
      </c>
      <c r="I121" s="211">
        <f t="shared" si="40"/>
        <v>0</v>
      </c>
      <c r="J121" s="211">
        <f t="shared" si="40"/>
        <v>3837</v>
      </c>
      <c r="K121" s="211">
        <f t="shared" si="40"/>
        <v>0</v>
      </c>
      <c r="L121" s="211">
        <f t="shared" si="40"/>
        <v>3535</v>
      </c>
      <c r="M121" s="211">
        <f t="shared" si="40"/>
        <v>0</v>
      </c>
      <c r="N121" s="211">
        <f t="shared" si="40"/>
        <v>0</v>
      </c>
      <c r="O121" s="211">
        <f t="shared" si="40"/>
        <v>194</v>
      </c>
      <c r="P121" s="211">
        <f t="shared" si="40"/>
        <v>0</v>
      </c>
      <c r="Q121" s="211">
        <f t="shared" si="40"/>
        <v>0</v>
      </c>
      <c r="R121" s="211">
        <f t="shared" si="40"/>
        <v>0</v>
      </c>
      <c r="S121" s="161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</row>
    <row r="122" spans="1:33" s="152" customFormat="1" ht="48" customHeight="1">
      <c r="A122" s="270"/>
      <c r="B122" s="318"/>
      <c r="C122" s="381"/>
      <c r="D122" s="387"/>
      <c r="E122" s="208" t="s">
        <v>106</v>
      </c>
      <c r="F122" s="289">
        <v>5000</v>
      </c>
      <c r="G122" s="215">
        <v>1621</v>
      </c>
      <c r="H122" s="215">
        <v>0</v>
      </c>
      <c r="I122" s="215">
        <v>0</v>
      </c>
      <c r="J122" s="215">
        <v>1692</v>
      </c>
      <c r="K122" s="215">
        <v>0</v>
      </c>
      <c r="L122" s="215">
        <v>1493</v>
      </c>
      <c r="M122" s="215">
        <v>0</v>
      </c>
      <c r="N122" s="215">
        <v>0</v>
      </c>
      <c r="O122" s="215">
        <v>194</v>
      </c>
      <c r="P122" s="215">
        <v>0</v>
      </c>
      <c r="Q122" s="215">
        <v>0</v>
      </c>
      <c r="R122" s="215">
        <v>0</v>
      </c>
      <c r="S122" s="161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</row>
    <row r="123" spans="1:33" s="152" customFormat="1" ht="48" customHeight="1">
      <c r="A123" s="270"/>
      <c r="B123" s="319"/>
      <c r="C123" s="382"/>
      <c r="D123" s="388"/>
      <c r="E123" s="186" t="s">
        <v>104</v>
      </c>
      <c r="F123" s="289">
        <v>6298</v>
      </c>
      <c r="G123" s="215">
        <v>0</v>
      </c>
      <c r="H123" s="215">
        <v>2111</v>
      </c>
      <c r="I123" s="215">
        <v>0</v>
      </c>
      <c r="J123" s="215">
        <v>2145</v>
      </c>
      <c r="K123" s="215">
        <v>0</v>
      </c>
      <c r="L123" s="215">
        <v>2042</v>
      </c>
      <c r="M123" s="215">
        <v>0</v>
      </c>
      <c r="N123" s="215">
        <v>0</v>
      </c>
      <c r="O123" s="215">
        <v>0</v>
      </c>
      <c r="P123" s="215">
        <v>0</v>
      </c>
      <c r="Q123" s="215">
        <v>0</v>
      </c>
      <c r="R123" s="215">
        <v>0</v>
      </c>
      <c r="S123" s="161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</row>
    <row r="124" spans="1:33" s="152" customFormat="1" ht="30.75" customHeight="1">
      <c r="A124" s="270"/>
      <c r="B124" s="383">
        <v>80195</v>
      </c>
      <c r="C124" s="243"/>
      <c r="D124" s="198" t="s">
        <v>56</v>
      </c>
      <c r="E124" s="244"/>
      <c r="F124" s="175">
        <v>12000</v>
      </c>
      <c r="G124" s="264">
        <v>0</v>
      </c>
      <c r="H124" s="264">
        <v>0</v>
      </c>
      <c r="I124" s="264">
        <v>0</v>
      </c>
      <c r="J124" s="264">
        <v>0</v>
      </c>
      <c r="K124" s="264">
        <v>0</v>
      </c>
      <c r="L124" s="264">
        <v>0</v>
      </c>
      <c r="M124" s="264">
        <v>12000</v>
      </c>
      <c r="N124" s="264">
        <v>0</v>
      </c>
      <c r="O124" s="264">
        <v>0</v>
      </c>
      <c r="P124" s="264">
        <v>0</v>
      </c>
      <c r="Q124" s="264">
        <v>0</v>
      </c>
      <c r="R124" s="264">
        <v>0</v>
      </c>
      <c r="S124" s="161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</row>
    <row r="125" spans="1:33" s="152" customFormat="1" ht="74.25" customHeight="1">
      <c r="A125" s="228"/>
      <c r="B125" s="384"/>
      <c r="C125" s="242" t="s">
        <v>130</v>
      </c>
      <c r="D125" s="185" t="s">
        <v>125</v>
      </c>
      <c r="E125" s="184" t="s">
        <v>71</v>
      </c>
      <c r="F125" s="211">
        <v>12000</v>
      </c>
      <c r="G125" s="257">
        <v>0</v>
      </c>
      <c r="H125" s="257">
        <v>0</v>
      </c>
      <c r="I125" s="257">
        <v>0</v>
      </c>
      <c r="J125" s="257">
        <v>0</v>
      </c>
      <c r="K125" s="257">
        <v>0</v>
      </c>
      <c r="L125" s="257">
        <v>0</v>
      </c>
      <c r="M125" s="257">
        <v>12000</v>
      </c>
      <c r="N125" s="257">
        <v>0</v>
      </c>
      <c r="O125" s="257">
        <v>0</v>
      </c>
      <c r="P125" s="257">
        <v>0</v>
      </c>
      <c r="Q125" s="257">
        <v>0</v>
      </c>
      <c r="R125" s="257">
        <v>0</v>
      </c>
      <c r="S125" s="161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</row>
    <row r="126" spans="1:33" s="152" customFormat="1" ht="34.5" customHeight="1">
      <c r="A126" s="374">
        <v>851</v>
      </c>
      <c r="B126" s="226"/>
      <c r="C126" s="220"/>
      <c r="D126" s="222" t="s">
        <v>44</v>
      </c>
      <c r="E126" s="220"/>
      <c r="F126" s="223">
        <f>SUM(G126,H126,I126,J126,K126,L126,M126,N126,O126,P126,Q126,R126)</f>
        <v>937351</v>
      </c>
      <c r="G126" s="223">
        <f aca="true" t="shared" si="41" ref="G126:R126">SUM(G127,G129)</f>
        <v>40000</v>
      </c>
      <c r="H126" s="223">
        <f t="shared" si="41"/>
        <v>115113</v>
      </c>
      <c r="I126" s="223">
        <f t="shared" si="41"/>
        <v>122100</v>
      </c>
      <c r="J126" s="223">
        <f t="shared" si="41"/>
        <v>121000</v>
      </c>
      <c r="K126" s="223">
        <f t="shared" si="41"/>
        <v>111269</v>
      </c>
      <c r="L126" s="223">
        <f t="shared" si="41"/>
        <v>102549</v>
      </c>
      <c r="M126" s="223">
        <f t="shared" si="41"/>
        <v>77279</v>
      </c>
      <c r="N126" s="223">
        <f t="shared" si="41"/>
        <v>77279</v>
      </c>
      <c r="O126" s="223">
        <f t="shared" si="41"/>
        <v>42690</v>
      </c>
      <c r="P126" s="223">
        <f t="shared" si="41"/>
        <v>42690</v>
      </c>
      <c r="Q126" s="223">
        <f t="shared" si="41"/>
        <v>42690</v>
      </c>
      <c r="R126" s="223">
        <f t="shared" si="41"/>
        <v>42692</v>
      </c>
      <c r="S126" s="161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</row>
    <row r="127" spans="1:33" s="247" customFormat="1" ht="35.25" customHeight="1">
      <c r="A127" s="375"/>
      <c r="B127" s="402">
        <v>85121</v>
      </c>
      <c r="C127" s="197"/>
      <c r="D127" s="248" t="s">
        <v>131</v>
      </c>
      <c r="E127" s="197"/>
      <c r="F127" s="266">
        <f>SUM(F128)</f>
        <v>10000</v>
      </c>
      <c r="G127" s="266">
        <f aca="true" t="shared" si="42" ref="G127:R127">SUM(G128)</f>
        <v>0</v>
      </c>
      <c r="H127" s="266">
        <f t="shared" si="42"/>
        <v>0</v>
      </c>
      <c r="I127" s="266">
        <f t="shared" si="42"/>
        <v>0</v>
      </c>
      <c r="J127" s="266">
        <f t="shared" si="42"/>
        <v>0</v>
      </c>
      <c r="K127" s="266">
        <f t="shared" si="42"/>
        <v>10000</v>
      </c>
      <c r="L127" s="266">
        <f t="shared" si="42"/>
        <v>0</v>
      </c>
      <c r="M127" s="266">
        <f t="shared" si="42"/>
        <v>0</v>
      </c>
      <c r="N127" s="266">
        <f t="shared" si="42"/>
        <v>0</v>
      </c>
      <c r="O127" s="266">
        <f t="shared" si="42"/>
        <v>0</v>
      </c>
      <c r="P127" s="266">
        <f t="shared" si="42"/>
        <v>0</v>
      </c>
      <c r="Q127" s="266">
        <f t="shared" si="42"/>
        <v>0</v>
      </c>
      <c r="R127" s="266">
        <f t="shared" si="42"/>
        <v>0</v>
      </c>
      <c r="S127" s="245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</row>
    <row r="128" spans="1:33" s="247" customFormat="1" ht="71.25" customHeight="1">
      <c r="A128" s="375"/>
      <c r="B128" s="403"/>
      <c r="C128" s="249">
        <v>6300</v>
      </c>
      <c r="D128" s="250" t="s">
        <v>132</v>
      </c>
      <c r="E128" s="184" t="s">
        <v>71</v>
      </c>
      <c r="F128" s="296">
        <v>10000</v>
      </c>
      <c r="G128" s="265">
        <v>0</v>
      </c>
      <c r="H128" s="265">
        <v>0</v>
      </c>
      <c r="I128" s="265">
        <v>0</v>
      </c>
      <c r="J128" s="265">
        <v>0</v>
      </c>
      <c r="K128" s="265">
        <v>10000</v>
      </c>
      <c r="L128" s="297">
        <v>0</v>
      </c>
      <c r="M128" s="265">
        <v>0</v>
      </c>
      <c r="N128" s="265">
        <v>0</v>
      </c>
      <c r="O128" s="265">
        <v>0</v>
      </c>
      <c r="P128" s="265">
        <v>0</v>
      </c>
      <c r="Q128" s="265">
        <v>0</v>
      </c>
      <c r="R128" s="265">
        <v>0</v>
      </c>
      <c r="S128" s="245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</row>
    <row r="129" spans="1:33" s="154" customFormat="1" ht="65.25" customHeight="1">
      <c r="A129" s="375"/>
      <c r="B129" s="384">
        <v>85156</v>
      </c>
      <c r="C129" s="197"/>
      <c r="D129" s="198" t="s">
        <v>87</v>
      </c>
      <c r="E129" s="197"/>
      <c r="F129" s="180">
        <v>927351</v>
      </c>
      <c r="G129" s="180">
        <f aca="true" t="shared" si="43" ref="G129:R129">SUM(G130)</f>
        <v>40000</v>
      </c>
      <c r="H129" s="180">
        <f t="shared" si="43"/>
        <v>115113</v>
      </c>
      <c r="I129" s="180">
        <f t="shared" si="43"/>
        <v>122100</v>
      </c>
      <c r="J129" s="180">
        <f t="shared" si="43"/>
        <v>121000</v>
      </c>
      <c r="K129" s="180">
        <f t="shared" si="43"/>
        <v>101269</v>
      </c>
      <c r="L129" s="180">
        <f t="shared" si="43"/>
        <v>102549</v>
      </c>
      <c r="M129" s="180">
        <f t="shared" si="43"/>
        <v>77279</v>
      </c>
      <c r="N129" s="180">
        <f t="shared" si="43"/>
        <v>77279</v>
      </c>
      <c r="O129" s="180">
        <f t="shared" si="43"/>
        <v>42690</v>
      </c>
      <c r="P129" s="180">
        <f t="shared" si="43"/>
        <v>42690</v>
      </c>
      <c r="Q129" s="180">
        <f t="shared" si="43"/>
        <v>42690</v>
      </c>
      <c r="R129" s="180">
        <f t="shared" si="43"/>
        <v>42692</v>
      </c>
      <c r="S129" s="163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</row>
    <row r="130" spans="1:33" s="150" customFormat="1" ht="70.5" customHeight="1">
      <c r="A130" s="376"/>
      <c r="B130" s="404"/>
      <c r="C130" s="196">
        <v>2110</v>
      </c>
      <c r="D130" s="185" t="s">
        <v>70</v>
      </c>
      <c r="E130" s="184" t="s">
        <v>112</v>
      </c>
      <c r="F130" s="177">
        <v>927351</v>
      </c>
      <c r="G130" s="257">
        <v>40000</v>
      </c>
      <c r="H130" s="257">
        <v>115113</v>
      </c>
      <c r="I130" s="257">
        <v>122100</v>
      </c>
      <c r="J130" s="257">
        <v>121000</v>
      </c>
      <c r="K130" s="257">
        <v>101269</v>
      </c>
      <c r="L130" s="257">
        <v>102549</v>
      </c>
      <c r="M130" s="257">
        <v>77279</v>
      </c>
      <c r="N130" s="257">
        <v>77279</v>
      </c>
      <c r="O130" s="257">
        <v>42690</v>
      </c>
      <c r="P130" s="257">
        <v>42690</v>
      </c>
      <c r="Q130" s="257">
        <v>42690</v>
      </c>
      <c r="R130" s="257">
        <v>42692</v>
      </c>
      <c r="S130" s="159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</row>
    <row r="131" spans="1:19" s="150" customFormat="1" ht="48" customHeight="1">
      <c r="A131" s="374">
        <v>852</v>
      </c>
      <c r="B131" s="230"/>
      <c r="C131" s="220"/>
      <c r="D131" s="222" t="s">
        <v>45</v>
      </c>
      <c r="E131" s="220"/>
      <c r="F131" s="225">
        <f>SUM(G131,H131,I131,J131,K131,L131,M131,N131,O131,P131,Q131,R131)</f>
        <v>11216508</v>
      </c>
      <c r="G131" s="225">
        <f aca="true" t="shared" si="44" ref="G131:R131">SUM(G132,G148,G158)</f>
        <v>840356</v>
      </c>
      <c r="H131" s="225">
        <f t="shared" si="44"/>
        <v>1446398</v>
      </c>
      <c r="I131" s="225">
        <f t="shared" si="44"/>
        <v>825845</v>
      </c>
      <c r="J131" s="225">
        <f t="shared" si="44"/>
        <v>897333</v>
      </c>
      <c r="K131" s="225">
        <f t="shared" si="44"/>
        <v>989057</v>
      </c>
      <c r="L131" s="225">
        <f t="shared" si="44"/>
        <v>873014</v>
      </c>
      <c r="M131" s="225">
        <f t="shared" si="44"/>
        <v>963850</v>
      </c>
      <c r="N131" s="225">
        <f t="shared" si="44"/>
        <v>931976</v>
      </c>
      <c r="O131" s="225">
        <f t="shared" si="44"/>
        <v>931206</v>
      </c>
      <c r="P131" s="225">
        <f t="shared" si="44"/>
        <v>932976</v>
      </c>
      <c r="Q131" s="225">
        <f t="shared" si="44"/>
        <v>795603</v>
      </c>
      <c r="R131" s="225">
        <f t="shared" si="44"/>
        <v>788894</v>
      </c>
      <c r="S131" s="149"/>
    </row>
    <row r="132" spans="1:19" s="150" customFormat="1" ht="48" customHeight="1">
      <c r="A132" s="375"/>
      <c r="B132" s="383">
        <v>85201</v>
      </c>
      <c r="C132" s="182"/>
      <c r="D132" s="183" t="s">
        <v>46</v>
      </c>
      <c r="E132" s="182"/>
      <c r="F132" s="176">
        <f>SUM(F133,F134,F137,F138,F141,F145,F146,F147)</f>
        <v>1098447</v>
      </c>
      <c r="G132" s="176">
        <f aca="true" t="shared" si="45" ref="G132:R132">SUM(G133,G134,G137,G138,G141,G145,G146,G147)</f>
        <v>79304</v>
      </c>
      <c r="H132" s="176">
        <f t="shared" si="45"/>
        <v>116715</v>
      </c>
      <c r="I132" s="176">
        <f t="shared" si="45"/>
        <v>63773</v>
      </c>
      <c r="J132" s="176">
        <f t="shared" si="45"/>
        <v>104075</v>
      </c>
      <c r="K132" s="176">
        <f t="shared" si="45"/>
        <v>90586</v>
      </c>
      <c r="L132" s="176">
        <f t="shared" si="45"/>
        <v>100319</v>
      </c>
      <c r="M132" s="176">
        <f t="shared" si="45"/>
        <v>128104</v>
      </c>
      <c r="N132" s="176">
        <f t="shared" si="45"/>
        <v>85230</v>
      </c>
      <c r="O132" s="176">
        <f t="shared" si="45"/>
        <v>85460</v>
      </c>
      <c r="P132" s="176">
        <f t="shared" si="45"/>
        <v>85230</v>
      </c>
      <c r="Q132" s="176">
        <f t="shared" si="45"/>
        <v>85741</v>
      </c>
      <c r="R132" s="176">
        <f t="shared" si="45"/>
        <v>73910</v>
      </c>
      <c r="S132" s="149"/>
    </row>
    <row r="133" spans="1:19" s="150" customFormat="1" ht="48" customHeight="1">
      <c r="A133" s="375"/>
      <c r="B133" s="385"/>
      <c r="C133" s="205" t="s">
        <v>133</v>
      </c>
      <c r="D133" s="190" t="s">
        <v>134</v>
      </c>
      <c r="E133" s="186" t="s">
        <v>118</v>
      </c>
      <c r="F133" s="177">
        <v>3302</v>
      </c>
      <c r="G133" s="304">
        <v>0</v>
      </c>
      <c r="H133" s="177">
        <v>510</v>
      </c>
      <c r="I133" s="177">
        <v>698</v>
      </c>
      <c r="J133" s="177">
        <v>698</v>
      </c>
      <c r="K133" s="177">
        <v>698</v>
      </c>
      <c r="L133" s="177">
        <v>698</v>
      </c>
      <c r="M133" s="294">
        <v>0</v>
      </c>
      <c r="N133" s="304">
        <v>0</v>
      </c>
      <c r="O133" s="304">
        <v>0</v>
      </c>
      <c r="P133" s="304">
        <v>0</v>
      </c>
      <c r="Q133" s="304">
        <v>0</v>
      </c>
      <c r="R133" s="304">
        <v>0</v>
      </c>
      <c r="S133" s="149"/>
    </row>
    <row r="134" spans="1:19" s="150" customFormat="1" ht="33" customHeight="1">
      <c r="A134" s="375"/>
      <c r="B134" s="385"/>
      <c r="C134" s="391">
        <v>750</v>
      </c>
      <c r="D134" s="386" t="s">
        <v>75</v>
      </c>
      <c r="E134" s="186" t="s">
        <v>99</v>
      </c>
      <c r="F134" s="177">
        <f>SUM(F135,F136)</f>
        <v>7267</v>
      </c>
      <c r="G134" s="177">
        <f aca="true" t="shared" si="46" ref="G134:R134">SUM(G135,G136)</f>
        <v>636</v>
      </c>
      <c r="H134" s="177">
        <f t="shared" si="46"/>
        <v>1653</v>
      </c>
      <c r="I134" s="177">
        <f t="shared" si="46"/>
        <v>730</v>
      </c>
      <c r="J134" s="177">
        <f t="shared" si="46"/>
        <v>230</v>
      </c>
      <c r="K134" s="177">
        <f t="shared" si="46"/>
        <v>230</v>
      </c>
      <c r="L134" s="177">
        <f t="shared" si="46"/>
        <v>1000</v>
      </c>
      <c r="M134" s="177">
        <f t="shared" si="46"/>
        <v>704</v>
      </c>
      <c r="N134" s="177">
        <f t="shared" si="46"/>
        <v>230</v>
      </c>
      <c r="O134" s="177">
        <f t="shared" si="46"/>
        <v>460</v>
      </c>
      <c r="P134" s="177">
        <f t="shared" si="46"/>
        <v>230</v>
      </c>
      <c r="Q134" s="177">
        <f t="shared" si="46"/>
        <v>741</v>
      </c>
      <c r="R134" s="177">
        <f t="shared" si="46"/>
        <v>423</v>
      </c>
      <c r="S134" s="149"/>
    </row>
    <row r="135" spans="1:19" s="150" customFormat="1" ht="41.25" customHeight="1">
      <c r="A135" s="375"/>
      <c r="B135" s="385"/>
      <c r="C135" s="392"/>
      <c r="D135" s="387"/>
      <c r="E135" s="186" t="s">
        <v>157</v>
      </c>
      <c r="F135" s="216">
        <v>839</v>
      </c>
      <c r="G135" s="326">
        <v>406</v>
      </c>
      <c r="H135" s="326">
        <v>433</v>
      </c>
      <c r="I135" s="326">
        <v>0</v>
      </c>
      <c r="J135" s="326">
        <v>0</v>
      </c>
      <c r="K135" s="326">
        <v>0</v>
      </c>
      <c r="L135" s="326">
        <v>0</v>
      </c>
      <c r="M135" s="326">
        <v>0</v>
      </c>
      <c r="N135" s="326">
        <v>0</v>
      </c>
      <c r="O135" s="326">
        <v>0</v>
      </c>
      <c r="P135" s="326">
        <v>0</v>
      </c>
      <c r="Q135" s="326">
        <v>0</v>
      </c>
      <c r="R135" s="326">
        <v>0</v>
      </c>
      <c r="S135" s="149"/>
    </row>
    <row r="136" spans="1:26" s="150" customFormat="1" ht="87" customHeight="1">
      <c r="A136" s="375"/>
      <c r="B136" s="385"/>
      <c r="C136" s="393"/>
      <c r="D136" s="388"/>
      <c r="E136" s="186" t="s">
        <v>118</v>
      </c>
      <c r="F136" s="216">
        <v>6428</v>
      </c>
      <c r="G136" s="218">
        <v>230</v>
      </c>
      <c r="H136" s="218">
        <v>1220</v>
      </c>
      <c r="I136" s="218">
        <v>730</v>
      </c>
      <c r="J136" s="218">
        <v>230</v>
      </c>
      <c r="K136" s="218">
        <v>230</v>
      </c>
      <c r="L136" s="218">
        <v>1000</v>
      </c>
      <c r="M136" s="218">
        <v>704</v>
      </c>
      <c r="N136" s="218">
        <v>230</v>
      </c>
      <c r="O136" s="218">
        <v>460</v>
      </c>
      <c r="P136" s="218">
        <v>230</v>
      </c>
      <c r="Q136" s="218">
        <v>741</v>
      </c>
      <c r="R136" s="218">
        <v>423</v>
      </c>
      <c r="S136" s="165"/>
      <c r="T136" s="166"/>
      <c r="U136" s="166"/>
      <c r="V136" s="166"/>
      <c r="W136" s="166"/>
      <c r="X136" s="166"/>
      <c r="Y136" s="166"/>
      <c r="Z136" s="166"/>
    </row>
    <row r="137" spans="1:26" s="150" customFormat="1" ht="87" customHeight="1">
      <c r="A137" s="375"/>
      <c r="B137" s="385"/>
      <c r="C137" s="186">
        <v>830</v>
      </c>
      <c r="D137" s="190" t="s">
        <v>148</v>
      </c>
      <c r="E137" s="186" t="s">
        <v>118</v>
      </c>
      <c r="F137" s="177">
        <v>373</v>
      </c>
      <c r="G137" s="282">
        <v>0</v>
      </c>
      <c r="H137" s="282">
        <v>0</v>
      </c>
      <c r="I137" s="282">
        <v>0</v>
      </c>
      <c r="J137" s="282">
        <v>155</v>
      </c>
      <c r="K137" s="282">
        <v>78</v>
      </c>
      <c r="L137" s="282">
        <v>140</v>
      </c>
      <c r="M137" s="282">
        <v>0</v>
      </c>
      <c r="N137" s="282">
        <v>0</v>
      </c>
      <c r="O137" s="282">
        <v>0</v>
      </c>
      <c r="P137" s="282">
        <v>0</v>
      </c>
      <c r="Q137" s="282">
        <v>0</v>
      </c>
      <c r="R137" s="282">
        <v>0</v>
      </c>
      <c r="S137" s="165"/>
      <c r="T137" s="166"/>
      <c r="U137" s="166"/>
      <c r="V137" s="166"/>
      <c r="W137" s="166"/>
      <c r="X137" s="166"/>
      <c r="Y137" s="166"/>
      <c r="Z137" s="166"/>
    </row>
    <row r="138" spans="1:26" s="150" customFormat="1" ht="33" customHeight="1">
      <c r="A138" s="375"/>
      <c r="B138" s="385"/>
      <c r="C138" s="391">
        <v>960</v>
      </c>
      <c r="D138" s="386" t="s">
        <v>41</v>
      </c>
      <c r="E138" s="186" t="s">
        <v>99</v>
      </c>
      <c r="F138" s="294">
        <f>SUM(F139,F140)</f>
        <v>43821</v>
      </c>
      <c r="G138" s="294">
        <f aca="true" t="shared" si="47" ref="G138:R138">SUM(G139,G140)</f>
        <v>0</v>
      </c>
      <c r="H138" s="294">
        <f t="shared" si="47"/>
        <v>29548</v>
      </c>
      <c r="I138" s="294">
        <f t="shared" si="47"/>
        <v>2993</v>
      </c>
      <c r="J138" s="294">
        <f t="shared" si="47"/>
        <v>0</v>
      </c>
      <c r="K138" s="294">
        <f t="shared" si="47"/>
        <v>2799</v>
      </c>
      <c r="L138" s="294">
        <f t="shared" si="47"/>
        <v>8481</v>
      </c>
      <c r="M138" s="294">
        <f t="shared" si="47"/>
        <v>0</v>
      </c>
      <c r="N138" s="294">
        <f t="shared" si="47"/>
        <v>0</v>
      </c>
      <c r="O138" s="294">
        <f t="shared" si="47"/>
        <v>0</v>
      </c>
      <c r="P138" s="294">
        <f t="shared" si="47"/>
        <v>0</v>
      </c>
      <c r="Q138" s="294">
        <f t="shared" si="47"/>
        <v>0</v>
      </c>
      <c r="R138" s="294">
        <f t="shared" si="47"/>
        <v>0</v>
      </c>
      <c r="S138" s="165"/>
      <c r="T138" s="166"/>
      <c r="U138" s="166"/>
      <c r="V138" s="166"/>
      <c r="W138" s="166"/>
      <c r="X138" s="166"/>
      <c r="Y138" s="166"/>
      <c r="Z138" s="166"/>
    </row>
    <row r="139" spans="1:26" s="150" customFormat="1" ht="42.75" customHeight="1">
      <c r="A139" s="375"/>
      <c r="B139" s="385"/>
      <c r="C139" s="392"/>
      <c r="D139" s="387"/>
      <c r="E139" s="186" t="s">
        <v>157</v>
      </c>
      <c r="F139" s="216">
        <v>350</v>
      </c>
      <c r="G139" s="218">
        <v>0</v>
      </c>
      <c r="H139" s="218">
        <v>0</v>
      </c>
      <c r="I139" s="218">
        <v>350</v>
      </c>
      <c r="J139" s="218">
        <v>0</v>
      </c>
      <c r="K139" s="218">
        <v>0</v>
      </c>
      <c r="L139" s="218">
        <v>0</v>
      </c>
      <c r="M139" s="218">
        <v>0</v>
      </c>
      <c r="N139" s="218">
        <v>0</v>
      </c>
      <c r="O139" s="218">
        <v>0</v>
      </c>
      <c r="P139" s="218">
        <v>0</v>
      </c>
      <c r="Q139" s="218">
        <v>0</v>
      </c>
      <c r="R139" s="218">
        <v>0</v>
      </c>
      <c r="S139" s="165"/>
      <c r="T139" s="166"/>
      <c r="U139" s="166"/>
      <c r="V139" s="166"/>
      <c r="W139" s="166"/>
      <c r="X139" s="166"/>
      <c r="Y139" s="166"/>
      <c r="Z139" s="166"/>
    </row>
    <row r="140" spans="1:26" s="150" customFormat="1" ht="71.25" customHeight="1">
      <c r="A140" s="375"/>
      <c r="B140" s="385"/>
      <c r="C140" s="393"/>
      <c r="D140" s="388"/>
      <c r="E140" s="186" t="s">
        <v>118</v>
      </c>
      <c r="F140" s="216">
        <v>43471</v>
      </c>
      <c r="G140" s="218">
        <v>0</v>
      </c>
      <c r="H140" s="218">
        <v>29548</v>
      </c>
      <c r="I140" s="218">
        <v>2643</v>
      </c>
      <c r="J140" s="218">
        <v>0</v>
      </c>
      <c r="K140" s="218">
        <v>2799</v>
      </c>
      <c r="L140" s="218">
        <v>8481</v>
      </c>
      <c r="M140" s="218">
        <v>0</v>
      </c>
      <c r="N140" s="218">
        <v>0</v>
      </c>
      <c r="O140" s="218">
        <v>0</v>
      </c>
      <c r="P140" s="218">
        <v>0</v>
      </c>
      <c r="Q140" s="218">
        <v>0</v>
      </c>
      <c r="R140" s="218">
        <v>0</v>
      </c>
      <c r="S140" s="165"/>
      <c r="T140" s="166"/>
      <c r="U140" s="166"/>
      <c r="V140" s="166"/>
      <c r="W140" s="166"/>
      <c r="X140" s="166"/>
      <c r="Y140" s="166"/>
      <c r="Z140" s="166"/>
    </row>
    <row r="141" spans="1:26" s="150" customFormat="1" ht="31.5" customHeight="1">
      <c r="A141" s="375"/>
      <c r="B141" s="385"/>
      <c r="C141" s="391">
        <v>970</v>
      </c>
      <c r="D141" s="386" t="s">
        <v>135</v>
      </c>
      <c r="E141" s="186" t="s">
        <v>99</v>
      </c>
      <c r="F141" s="294">
        <f>SUM(F142,F143)</f>
        <v>7592</v>
      </c>
      <c r="G141" s="294">
        <f aca="true" t="shared" si="48" ref="G141:R141">SUM(G142,G143)</f>
        <v>7532</v>
      </c>
      <c r="H141" s="294">
        <f t="shared" si="48"/>
        <v>13</v>
      </c>
      <c r="I141" s="294">
        <f t="shared" si="48"/>
        <v>11</v>
      </c>
      <c r="J141" s="294">
        <f t="shared" si="48"/>
        <v>25</v>
      </c>
      <c r="K141" s="294">
        <f t="shared" si="48"/>
        <v>11</v>
      </c>
      <c r="L141" s="294">
        <f t="shared" si="48"/>
        <v>0</v>
      </c>
      <c r="M141" s="294">
        <f t="shared" si="48"/>
        <v>0</v>
      </c>
      <c r="N141" s="294">
        <f t="shared" si="48"/>
        <v>0</v>
      </c>
      <c r="O141" s="294">
        <f t="shared" si="48"/>
        <v>0</v>
      </c>
      <c r="P141" s="294">
        <f t="shared" si="48"/>
        <v>0</v>
      </c>
      <c r="Q141" s="294">
        <f t="shared" si="48"/>
        <v>0</v>
      </c>
      <c r="R141" s="294">
        <f t="shared" si="48"/>
        <v>0</v>
      </c>
      <c r="S141" s="165"/>
      <c r="T141" s="166"/>
      <c r="U141" s="166"/>
      <c r="V141" s="166"/>
      <c r="W141" s="166"/>
      <c r="X141" s="166"/>
      <c r="Y141" s="166"/>
      <c r="Z141" s="166"/>
    </row>
    <row r="142" spans="1:26" s="150" customFormat="1" ht="41.25" customHeight="1">
      <c r="A142" s="375"/>
      <c r="B142" s="385"/>
      <c r="C142" s="392"/>
      <c r="D142" s="387"/>
      <c r="E142" s="186" t="s">
        <v>118</v>
      </c>
      <c r="F142" s="216">
        <v>60</v>
      </c>
      <c r="G142" s="218">
        <v>0</v>
      </c>
      <c r="H142" s="218">
        <v>13</v>
      </c>
      <c r="I142" s="218">
        <v>11</v>
      </c>
      <c r="J142" s="218">
        <v>25</v>
      </c>
      <c r="K142" s="218">
        <v>11</v>
      </c>
      <c r="L142" s="218">
        <v>0</v>
      </c>
      <c r="M142" s="218">
        <v>0</v>
      </c>
      <c r="N142" s="218">
        <v>0</v>
      </c>
      <c r="O142" s="218">
        <v>0</v>
      </c>
      <c r="P142" s="218">
        <v>0</v>
      </c>
      <c r="Q142" s="218">
        <v>0</v>
      </c>
      <c r="R142" s="218">
        <v>0</v>
      </c>
      <c r="S142" s="165"/>
      <c r="T142" s="166"/>
      <c r="U142" s="166"/>
      <c r="V142" s="166"/>
      <c r="W142" s="166"/>
      <c r="X142" s="166"/>
      <c r="Y142" s="166"/>
      <c r="Z142" s="166"/>
    </row>
    <row r="143" spans="1:26" s="150" customFormat="1" ht="45" customHeight="1">
      <c r="A143" s="376"/>
      <c r="B143" s="384"/>
      <c r="C143" s="393"/>
      <c r="D143" s="388"/>
      <c r="E143" s="184" t="s">
        <v>71</v>
      </c>
      <c r="F143" s="216">
        <v>7532</v>
      </c>
      <c r="G143" s="298">
        <v>7532</v>
      </c>
      <c r="H143" s="298">
        <v>0</v>
      </c>
      <c r="I143" s="298">
        <v>0</v>
      </c>
      <c r="J143" s="298">
        <v>0</v>
      </c>
      <c r="K143" s="298">
        <v>0</v>
      </c>
      <c r="L143" s="298">
        <v>0</v>
      </c>
      <c r="M143" s="298">
        <v>0</v>
      </c>
      <c r="N143" s="298">
        <v>0</v>
      </c>
      <c r="O143" s="298">
        <v>0</v>
      </c>
      <c r="P143" s="298">
        <v>0</v>
      </c>
      <c r="Q143" s="298">
        <v>0</v>
      </c>
      <c r="R143" s="298">
        <v>0</v>
      </c>
      <c r="S143" s="165"/>
      <c r="T143" s="166"/>
      <c r="U143" s="166"/>
      <c r="V143" s="166"/>
      <c r="W143" s="166"/>
      <c r="X143" s="166"/>
      <c r="Y143" s="166"/>
      <c r="Z143" s="166"/>
    </row>
    <row r="144" spans="1:19" s="150" customFormat="1" ht="29.25" customHeight="1">
      <c r="A144" s="314" t="s">
        <v>0</v>
      </c>
      <c r="B144" s="314" t="s">
        <v>1</v>
      </c>
      <c r="C144" s="314" t="s">
        <v>2</v>
      </c>
      <c r="D144" s="314" t="s">
        <v>3</v>
      </c>
      <c r="E144" s="314" t="s">
        <v>69</v>
      </c>
      <c r="F144" s="315" t="s">
        <v>4</v>
      </c>
      <c r="G144" s="316" t="s">
        <v>57</v>
      </c>
      <c r="H144" s="316" t="s">
        <v>58</v>
      </c>
      <c r="I144" s="316" t="s">
        <v>59</v>
      </c>
      <c r="J144" s="317" t="s">
        <v>60</v>
      </c>
      <c r="K144" s="316" t="s">
        <v>61</v>
      </c>
      <c r="L144" s="316" t="s">
        <v>62</v>
      </c>
      <c r="M144" s="316" t="s">
        <v>63</v>
      </c>
      <c r="N144" s="316" t="s">
        <v>64</v>
      </c>
      <c r="O144" s="316" t="s">
        <v>65</v>
      </c>
      <c r="P144" s="316" t="s">
        <v>66</v>
      </c>
      <c r="Q144" s="316" t="s">
        <v>67</v>
      </c>
      <c r="R144" s="316" t="s">
        <v>68</v>
      </c>
      <c r="S144" s="149"/>
    </row>
    <row r="145" spans="1:26" s="150" customFormat="1" ht="57" customHeight="1">
      <c r="A145" s="270"/>
      <c r="B145" s="318"/>
      <c r="C145" s="207">
        <v>2130</v>
      </c>
      <c r="D145" s="193" t="s">
        <v>149</v>
      </c>
      <c r="E145" s="184" t="s">
        <v>112</v>
      </c>
      <c r="F145" s="177">
        <v>3400</v>
      </c>
      <c r="G145" s="256">
        <v>0</v>
      </c>
      <c r="H145" s="256">
        <v>0</v>
      </c>
      <c r="I145" s="256">
        <v>0</v>
      </c>
      <c r="J145" s="256">
        <v>0</v>
      </c>
      <c r="K145" s="256">
        <v>0</v>
      </c>
      <c r="L145" s="256">
        <v>0</v>
      </c>
      <c r="M145" s="256">
        <v>3400</v>
      </c>
      <c r="N145" s="256">
        <v>0</v>
      </c>
      <c r="O145" s="256">
        <v>0</v>
      </c>
      <c r="P145" s="256">
        <v>0</v>
      </c>
      <c r="Q145" s="256">
        <v>0</v>
      </c>
      <c r="R145" s="256">
        <v>0</v>
      </c>
      <c r="S145" s="165"/>
      <c r="T145" s="166"/>
      <c r="U145" s="166"/>
      <c r="V145" s="166"/>
      <c r="W145" s="166"/>
      <c r="X145" s="166"/>
      <c r="Y145" s="166"/>
      <c r="Z145" s="166"/>
    </row>
    <row r="146" spans="1:19" s="150" customFormat="1" ht="72" customHeight="1">
      <c r="A146" s="270"/>
      <c r="B146" s="318"/>
      <c r="C146" s="196">
        <v>2320</v>
      </c>
      <c r="D146" s="185" t="s">
        <v>88</v>
      </c>
      <c r="E146" s="184" t="s">
        <v>71</v>
      </c>
      <c r="F146" s="177">
        <v>993692</v>
      </c>
      <c r="G146" s="257">
        <v>71136</v>
      </c>
      <c r="H146" s="257">
        <v>84991</v>
      </c>
      <c r="I146" s="257">
        <v>59341</v>
      </c>
      <c r="J146" s="257">
        <v>102967</v>
      </c>
      <c r="K146" s="257">
        <v>86770</v>
      </c>
      <c r="L146" s="257">
        <v>90000</v>
      </c>
      <c r="M146" s="257">
        <v>85000</v>
      </c>
      <c r="N146" s="257">
        <v>85000</v>
      </c>
      <c r="O146" s="257">
        <v>85000</v>
      </c>
      <c r="P146" s="257">
        <v>85000</v>
      </c>
      <c r="Q146" s="257">
        <v>85000</v>
      </c>
      <c r="R146" s="257">
        <v>73487</v>
      </c>
      <c r="S146" s="149"/>
    </row>
    <row r="147" spans="1:19" s="150" customFormat="1" ht="72" customHeight="1">
      <c r="A147" s="270"/>
      <c r="B147" s="319"/>
      <c r="C147" s="196">
        <v>6430</v>
      </c>
      <c r="D147" s="185" t="s">
        <v>139</v>
      </c>
      <c r="E147" s="184" t="s">
        <v>112</v>
      </c>
      <c r="F147" s="177">
        <v>39000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257">
        <v>0</v>
      </c>
      <c r="M147" s="257">
        <v>39000</v>
      </c>
      <c r="N147" s="257">
        <v>0</v>
      </c>
      <c r="O147" s="257">
        <v>0</v>
      </c>
      <c r="P147" s="257">
        <v>0</v>
      </c>
      <c r="Q147" s="257">
        <v>0</v>
      </c>
      <c r="R147" s="257">
        <v>0</v>
      </c>
      <c r="S147" s="149"/>
    </row>
    <row r="148" spans="1:19" s="150" customFormat="1" ht="42.75" customHeight="1">
      <c r="A148" s="270"/>
      <c r="B148" s="383">
        <v>85202</v>
      </c>
      <c r="C148" s="182"/>
      <c r="D148" s="183" t="s">
        <v>47</v>
      </c>
      <c r="E148" s="182"/>
      <c r="F148" s="176">
        <f>SUM(F149,F152,F156,F157)</f>
        <v>9715065</v>
      </c>
      <c r="G148" s="176">
        <f aca="true" t="shared" si="49" ref="G148:R148">SUM(G149,G152,G156,G157)</f>
        <v>732812</v>
      </c>
      <c r="H148" s="176">
        <f t="shared" si="49"/>
        <v>1301433</v>
      </c>
      <c r="I148" s="176">
        <f t="shared" si="49"/>
        <v>723847</v>
      </c>
      <c r="J148" s="176">
        <f t="shared" si="49"/>
        <v>746192</v>
      </c>
      <c r="K148" s="176">
        <f t="shared" si="49"/>
        <v>862399</v>
      </c>
      <c r="L148" s="176">
        <f t="shared" si="49"/>
        <v>740180</v>
      </c>
      <c r="M148" s="176">
        <f t="shared" si="49"/>
        <v>813746</v>
      </c>
      <c r="N148" s="176">
        <f t="shared" si="49"/>
        <v>811746</v>
      </c>
      <c r="O148" s="176">
        <f t="shared" si="49"/>
        <v>815746</v>
      </c>
      <c r="P148" s="176">
        <f t="shared" si="49"/>
        <v>813746</v>
      </c>
      <c r="Q148" s="176">
        <f t="shared" si="49"/>
        <v>677862</v>
      </c>
      <c r="R148" s="176">
        <f t="shared" si="49"/>
        <v>675356</v>
      </c>
      <c r="S148" s="149"/>
    </row>
    <row r="149" spans="1:19" s="150" customFormat="1" ht="39" customHeight="1">
      <c r="A149" s="270"/>
      <c r="B149" s="385"/>
      <c r="C149" s="394">
        <v>750</v>
      </c>
      <c r="D149" s="395" t="s">
        <v>75</v>
      </c>
      <c r="E149" s="186" t="s">
        <v>99</v>
      </c>
      <c r="F149" s="177">
        <f>SUM(F150,F151)</f>
        <v>18106</v>
      </c>
      <c r="G149" s="177">
        <f aca="true" t="shared" si="50" ref="G149:R149">SUM(G150,G151)</f>
        <v>1510</v>
      </c>
      <c r="H149" s="177">
        <f t="shared" si="50"/>
        <v>1510</v>
      </c>
      <c r="I149" s="177">
        <f t="shared" si="50"/>
        <v>1510</v>
      </c>
      <c r="J149" s="177">
        <f t="shared" si="50"/>
        <v>1510</v>
      </c>
      <c r="K149" s="177">
        <f t="shared" si="50"/>
        <v>1512</v>
      </c>
      <c r="L149" s="177">
        <f t="shared" si="50"/>
        <v>1510</v>
      </c>
      <c r="M149" s="177">
        <f t="shared" si="50"/>
        <v>1510</v>
      </c>
      <c r="N149" s="177">
        <f t="shared" si="50"/>
        <v>1510</v>
      </c>
      <c r="O149" s="177">
        <f t="shared" si="50"/>
        <v>1510</v>
      </c>
      <c r="P149" s="177">
        <f t="shared" si="50"/>
        <v>1510</v>
      </c>
      <c r="Q149" s="177">
        <f t="shared" si="50"/>
        <v>1510</v>
      </c>
      <c r="R149" s="177">
        <f t="shared" si="50"/>
        <v>1494</v>
      </c>
      <c r="S149" s="149"/>
    </row>
    <row r="150" spans="1:19" s="150" customFormat="1" ht="44.25" customHeight="1">
      <c r="A150" s="270"/>
      <c r="B150" s="385"/>
      <c r="C150" s="398"/>
      <c r="D150" s="396"/>
      <c r="E150" s="206" t="s">
        <v>100</v>
      </c>
      <c r="F150" s="217">
        <v>1406</v>
      </c>
      <c r="G150" s="298">
        <v>117</v>
      </c>
      <c r="H150" s="298">
        <v>117</v>
      </c>
      <c r="I150" s="298">
        <v>117</v>
      </c>
      <c r="J150" s="298">
        <v>117</v>
      </c>
      <c r="K150" s="298">
        <v>117</v>
      </c>
      <c r="L150" s="298">
        <v>117</v>
      </c>
      <c r="M150" s="298">
        <v>117</v>
      </c>
      <c r="N150" s="298">
        <v>117</v>
      </c>
      <c r="O150" s="298">
        <v>117</v>
      </c>
      <c r="P150" s="298">
        <v>117</v>
      </c>
      <c r="Q150" s="298">
        <v>117</v>
      </c>
      <c r="R150" s="298">
        <v>119</v>
      </c>
      <c r="S150" s="149"/>
    </row>
    <row r="151" spans="1:19" s="150" customFormat="1" ht="57" customHeight="1">
      <c r="A151" s="270"/>
      <c r="B151" s="385"/>
      <c r="C151" s="398"/>
      <c r="D151" s="397"/>
      <c r="E151" s="186" t="s">
        <v>101</v>
      </c>
      <c r="F151" s="216">
        <v>16700</v>
      </c>
      <c r="G151" s="218">
        <v>1393</v>
      </c>
      <c r="H151" s="218">
        <v>1393</v>
      </c>
      <c r="I151" s="218">
        <v>1393</v>
      </c>
      <c r="J151" s="218">
        <v>1393</v>
      </c>
      <c r="K151" s="218">
        <v>1395</v>
      </c>
      <c r="L151" s="218">
        <v>1393</v>
      </c>
      <c r="M151" s="218">
        <v>1393</v>
      </c>
      <c r="N151" s="218">
        <v>1393</v>
      </c>
      <c r="O151" s="218">
        <v>1393</v>
      </c>
      <c r="P151" s="218">
        <v>1393</v>
      </c>
      <c r="Q151" s="218">
        <v>1393</v>
      </c>
      <c r="R151" s="218">
        <v>1375</v>
      </c>
      <c r="S151" s="149"/>
    </row>
    <row r="152" spans="1:19" s="150" customFormat="1" ht="39.75" customHeight="1">
      <c r="A152" s="270"/>
      <c r="B152" s="385"/>
      <c r="C152" s="399">
        <v>830</v>
      </c>
      <c r="D152" s="386" t="s">
        <v>14</v>
      </c>
      <c r="E152" s="186" t="s">
        <v>99</v>
      </c>
      <c r="F152" s="177">
        <f>SUM(F153,F154,F155)</f>
        <v>1807439</v>
      </c>
      <c r="G152" s="177">
        <f aca="true" t="shared" si="51" ref="G152:R152">SUM(G153,G154,G155)</f>
        <v>142844</v>
      </c>
      <c r="H152" s="177">
        <f t="shared" si="51"/>
        <v>150944</v>
      </c>
      <c r="I152" s="177">
        <f t="shared" si="51"/>
        <v>148227</v>
      </c>
      <c r="J152" s="177">
        <f t="shared" si="51"/>
        <v>169497</v>
      </c>
      <c r="K152" s="177">
        <f t="shared" si="51"/>
        <v>138449</v>
      </c>
      <c r="L152" s="177">
        <f t="shared" si="51"/>
        <v>151424</v>
      </c>
      <c r="M152" s="177">
        <f t="shared" si="51"/>
        <v>151424</v>
      </c>
      <c r="N152" s="177">
        <f t="shared" si="51"/>
        <v>149424</v>
      </c>
      <c r="O152" s="177">
        <f t="shared" si="51"/>
        <v>153424</v>
      </c>
      <c r="P152" s="177">
        <f t="shared" si="51"/>
        <v>151424</v>
      </c>
      <c r="Q152" s="177">
        <f t="shared" si="51"/>
        <v>151424</v>
      </c>
      <c r="R152" s="177">
        <f t="shared" si="51"/>
        <v>148934</v>
      </c>
      <c r="S152" s="149"/>
    </row>
    <row r="153" spans="1:19" s="150" customFormat="1" ht="47.25" customHeight="1">
      <c r="A153" s="270"/>
      <c r="B153" s="385"/>
      <c r="C153" s="400"/>
      <c r="D153" s="387"/>
      <c r="E153" s="186" t="s">
        <v>100</v>
      </c>
      <c r="F153" s="295">
        <v>577039</v>
      </c>
      <c r="G153" s="291">
        <v>44024</v>
      </c>
      <c r="H153" s="291">
        <v>48424</v>
      </c>
      <c r="I153" s="291">
        <v>48424</v>
      </c>
      <c r="J153" s="291">
        <v>48424</v>
      </c>
      <c r="K153" s="291">
        <v>48424</v>
      </c>
      <c r="L153" s="291">
        <v>48424</v>
      </c>
      <c r="M153" s="291">
        <v>48424</v>
      </c>
      <c r="N153" s="291">
        <v>46424</v>
      </c>
      <c r="O153" s="291">
        <v>50424</v>
      </c>
      <c r="P153" s="291">
        <v>48424</v>
      </c>
      <c r="Q153" s="291">
        <v>48424</v>
      </c>
      <c r="R153" s="291">
        <v>48775</v>
      </c>
      <c r="S153" s="149"/>
    </row>
    <row r="154" spans="1:19" s="150" customFormat="1" ht="54.75" customHeight="1">
      <c r="A154" s="270"/>
      <c r="B154" s="385"/>
      <c r="C154" s="396"/>
      <c r="D154" s="396"/>
      <c r="E154" s="187" t="s">
        <v>101</v>
      </c>
      <c r="F154" s="299">
        <v>726000</v>
      </c>
      <c r="G154" s="300">
        <v>61320</v>
      </c>
      <c r="H154" s="300">
        <v>60520</v>
      </c>
      <c r="I154" s="300">
        <v>61803</v>
      </c>
      <c r="J154" s="300">
        <v>79073</v>
      </c>
      <c r="K154" s="300">
        <v>48025</v>
      </c>
      <c r="L154" s="300">
        <v>60000</v>
      </c>
      <c r="M154" s="300">
        <v>60000</v>
      </c>
      <c r="N154" s="300">
        <v>60000</v>
      </c>
      <c r="O154" s="300">
        <v>60000</v>
      </c>
      <c r="P154" s="300">
        <v>60000</v>
      </c>
      <c r="Q154" s="300">
        <v>60000</v>
      </c>
      <c r="R154" s="300">
        <v>55259</v>
      </c>
      <c r="S154" s="149"/>
    </row>
    <row r="155" spans="1:24" s="150" customFormat="1" ht="66" customHeight="1">
      <c r="A155" s="270"/>
      <c r="B155" s="385"/>
      <c r="C155" s="397"/>
      <c r="D155" s="397"/>
      <c r="E155" s="186" t="s">
        <v>102</v>
      </c>
      <c r="F155" s="295">
        <v>504400</v>
      </c>
      <c r="G155" s="301">
        <v>37500</v>
      </c>
      <c r="H155" s="301">
        <v>42000</v>
      </c>
      <c r="I155" s="301">
        <v>38000</v>
      </c>
      <c r="J155" s="301">
        <v>42000</v>
      </c>
      <c r="K155" s="301">
        <v>42000</v>
      </c>
      <c r="L155" s="301">
        <v>43000</v>
      </c>
      <c r="M155" s="301">
        <v>43000</v>
      </c>
      <c r="N155" s="301">
        <v>43000</v>
      </c>
      <c r="O155" s="301">
        <v>43000</v>
      </c>
      <c r="P155" s="301">
        <v>43000</v>
      </c>
      <c r="Q155" s="301">
        <v>43000</v>
      </c>
      <c r="R155" s="301">
        <v>44900</v>
      </c>
      <c r="S155" s="159"/>
      <c r="T155" s="160"/>
      <c r="U155" s="160"/>
      <c r="V155" s="160"/>
      <c r="W155" s="160"/>
      <c r="X155" s="160"/>
    </row>
    <row r="156" spans="1:24" s="150" customFormat="1" ht="66" customHeight="1">
      <c r="A156" s="270"/>
      <c r="B156" s="385"/>
      <c r="C156" s="277" t="s">
        <v>150</v>
      </c>
      <c r="D156" s="274" t="s">
        <v>151</v>
      </c>
      <c r="E156" s="186" t="s">
        <v>100</v>
      </c>
      <c r="F156" s="295">
        <v>1320</v>
      </c>
      <c r="G156" s="301">
        <v>0</v>
      </c>
      <c r="H156" s="301">
        <v>0</v>
      </c>
      <c r="I156" s="301">
        <v>0</v>
      </c>
      <c r="J156" s="301">
        <v>1320</v>
      </c>
      <c r="K156" s="301">
        <v>0</v>
      </c>
      <c r="L156" s="301">
        <v>0</v>
      </c>
      <c r="M156" s="301">
        <v>0</v>
      </c>
      <c r="N156" s="301">
        <v>0</v>
      </c>
      <c r="O156" s="301">
        <v>0</v>
      </c>
      <c r="P156" s="301">
        <v>0</v>
      </c>
      <c r="Q156" s="301">
        <v>0</v>
      </c>
      <c r="R156" s="301">
        <v>0</v>
      </c>
      <c r="S156" s="159"/>
      <c r="T156" s="160"/>
      <c r="U156" s="160"/>
      <c r="V156" s="160"/>
      <c r="W156" s="160"/>
      <c r="X156" s="160"/>
    </row>
    <row r="157" spans="1:19" s="150" customFormat="1" ht="73.5" customHeight="1">
      <c r="A157" s="270"/>
      <c r="B157" s="384"/>
      <c r="C157" s="196">
        <v>2130</v>
      </c>
      <c r="D157" s="195" t="s">
        <v>89</v>
      </c>
      <c r="E157" s="184" t="s">
        <v>112</v>
      </c>
      <c r="F157" s="177">
        <v>7888200</v>
      </c>
      <c r="G157" s="257">
        <v>588458</v>
      </c>
      <c r="H157" s="257">
        <v>1148979</v>
      </c>
      <c r="I157" s="257">
        <v>574110</v>
      </c>
      <c r="J157" s="257">
        <v>573865</v>
      </c>
      <c r="K157" s="257">
        <v>722438</v>
      </c>
      <c r="L157" s="257">
        <v>587246</v>
      </c>
      <c r="M157" s="257">
        <v>660812</v>
      </c>
      <c r="N157" s="257">
        <v>660812</v>
      </c>
      <c r="O157" s="257">
        <v>660812</v>
      </c>
      <c r="P157" s="257">
        <v>660812</v>
      </c>
      <c r="Q157" s="257">
        <v>524928</v>
      </c>
      <c r="R157" s="257">
        <v>524928</v>
      </c>
      <c r="S157" s="149"/>
    </row>
    <row r="158" spans="1:19" s="154" customFormat="1" ht="42.75" customHeight="1">
      <c r="A158" s="270"/>
      <c r="B158" s="384">
        <v>85204</v>
      </c>
      <c r="C158" s="197"/>
      <c r="D158" s="198" t="s">
        <v>48</v>
      </c>
      <c r="E158" s="197"/>
      <c r="F158" s="180">
        <f>SUM(F159,F160)</f>
        <v>402996</v>
      </c>
      <c r="G158" s="180">
        <f aca="true" t="shared" si="52" ref="G158:R158">SUM(G159,G160)</f>
        <v>28240</v>
      </c>
      <c r="H158" s="180">
        <f t="shared" si="52"/>
        <v>28250</v>
      </c>
      <c r="I158" s="180">
        <f t="shared" si="52"/>
        <v>38225</v>
      </c>
      <c r="J158" s="180">
        <f t="shared" si="52"/>
        <v>47066</v>
      </c>
      <c r="K158" s="180">
        <f t="shared" si="52"/>
        <v>36072</v>
      </c>
      <c r="L158" s="180">
        <f t="shared" si="52"/>
        <v>32515</v>
      </c>
      <c r="M158" s="180">
        <f t="shared" si="52"/>
        <v>22000</v>
      </c>
      <c r="N158" s="180">
        <f t="shared" si="52"/>
        <v>35000</v>
      </c>
      <c r="O158" s="180">
        <f t="shared" si="52"/>
        <v>30000</v>
      </c>
      <c r="P158" s="180">
        <f t="shared" si="52"/>
        <v>34000</v>
      </c>
      <c r="Q158" s="180">
        <f t="shared" si="52"/>
        <v>32000</v>
      </c>
      <c r="R158" s="180">
        <f t="shared" si="52"/>
        <v>39628</v>
      </c>
      <c r="S158" s="153"/>
    </row>
    <row r="159" spans="1:19" s="154" customFormat="1" ht="42.75" customHeight="1">
      <c r="A159" s="270"/>
      <c r="B159" s="384"/>
      <c r="C159" s="242" t="s">
        <v>113</v>
      </c>
      <c r="D159" s="193" t="s">
        <v>135</v>
      </c>
      <c r="E159" s="184" t="s">
        <v>71</v>
      </c>
      <c r="F159" s="213">
        <v>3800</v>
      </c>
      <c r="G159" s="302">
        <v>0</v>
      </c>
      <c r="H159" s="302">
        <v>0</v>
      </c>
      <c r="I159" s="302">
        <v>0</v>
      </c>
      <c r="J159" s="302">
        <v>3800</v>
      </c>
      <c r="K159" s="302">
        <v>0</v>
      </c>
      <c r="L159" s="302">
        <v>0</v>
      </c>
      <c r="M159" s="302">
        <v>0</v>
      </c>
      <c r="N159" s="302">
        <v>0</v>
      </c>
      <c r="O159" s="302">
        <v>0</v>
      </c>
      <c r="P159" s="302">
        <v>0</v>
      </c>
      <c r="Q159" s="302">
        <v>0</v>
      </c>
      <c r="R159" s="302">
        <v>0</v>
      </c>
      <c r="S159" s="153"/>
    </row>
    <row r="160" spans="1:19" s="150" customFormat="1" ht="63.75" customHeight="1">
      <c r="A160" s="228"/>
      <c r="B160" s="404"/>
      <c r="C160" s="184">
        <v>2320</v>
      </c>
      <c r="D160" s="195" t="s">
        <v>115</v>
      </c>
      <c r="E160" s="184" t="s">
        <v>71</v>
      </c>
      <c r="F160" s="177">
        <v>399196</v>
      </c>
      <c r="G160" s="303">
        <v>28240</v>
      </c>
      <c r="H160" s="303">
        <v>28250</v>
      </c>
      <c r="I160" s="303">
        <v>38225</v>
      </c>
      <c r="J160" s="303">
        <v>43266</v>
      </c>
      <c r="K160" s="303">
        <v>36072</v>
      </c>
      <c r="L160" s="303">
        <v>32515</v>
      </c>
      <c r="M160" s="303">
        <v>22000</v>
      </c>
      <c r="N160" s="303">
        <v>35000</v>
      </c>
      <c r="O160" s="303">
        <v>30000</v>
      </c>
      <c r="P160" s="303">
        <v>34000</v>
      </c>
      <c r="Q160" s="303">
        <v>32000</v>
      </c>
      <c r="R160" s="303">
        <v>39628</v>
      </c>
      <c r="S160" s="149"/>
    </row>
    <row r="161" spans="1:19" s="150" customFormat="1" ht="45.75" customHeight="1">
      <c r="A161" s="374">
        <v>853</v>
      </c>
      <c r="B161" s="220"/>
      <c r="C161" s="220"/>
      <c r="D161" s="222" t="s">
        <v>49</v>
      </c>
      <c r="E161" s="220"/>
      <c r="F161" s="223">
        <f>SUM(G161,H161,I161,J161,K161,L161,M161,N161,O161,P161,Q161,R161)</f>
        <v>561797</v>
      </c>
      <c r="G161" s="223">
        <f aca="true" t="shared" si="53" ref="G161:R161">SUM(G162,G164,G166,G169)</f>
        <v>11639</v>
      </c>
      <c r="H161" s="223">
        <f t="shared" si="53"/>
        <v>73200</v>
      </c>
      <c r="I161" s="223">
        <f t="shared" si="53"/>
        <v>98989</v>
      </c>
      <c r="J161" s="223">
        <f t="shared" si="53"/>
        <v>10100</v>
      </c>
      <c r="K161" s="223">
        <f t="shared" si="53"/>
        <v>47074</v>
      </c>
      <c r="L161" s="223">
        <f t="shared" si="53"/>
        <v>40200</v>
      </c>
      <c r="M161" s="223">
        <f t="shared" si="53"/>
        <v>70600</v>
      </c>
      <c r="N161" s="223">
        <f t="shared" si="53"/>
        <v>40400</v>
      </c>
      <c r="O161" s="223">
        <f t="shared" si="53"/>
        <v>44080</v>
      </c>
      <c r="P161" s="223">
        <f t="shared" si="53"/>
        <v>43400</v>
      </c>
      <c r="Q161" s="223">
        <f t="shared" si="53"/>
        <v>43400</v>
      </c>
      <c r="R161" s="223">
        <f t="shared" si="53"/>
        <v>38715</v>
      </c>
      <c r="S161" s="149"/>
    </row>
    <row r="162" spans="1:19" s="150" customFormat="1" ht="48" customHeight="1">
      <c r="A162" s="375"/>
      <c r="B162" s="402">
        <v>85311</v>
      </c>
      <c r="C162" s="182"/>
      <c r="D162" s="251" t="s">
        <v>152</v>
      </c>
      <c r="E162" s="182"/>
      <c r="F162" s="279">
        <f>SUM(F163)</f>
        <v>5070</v>
      </c>
      <c r="G162" s="279">
        <f aca="true" t="shared" si="54" ref="G162:R162">SUM(G163)</f>
        <v>0</v>
      </c>
      <c r="H162" s="279">
        <f t="shared" si="54"/>
        <v>0</v>
      </c>
      <c r="I162" s="279">
        <f t="shared" si="54"/>
        <v>0</v>
      </c>
      <c r="J162" s="279">
        <f t="shared" si="54"/>
        <v>0</v>
      </c>
      <c r="K162" s="279">
        <f t="shared" si="54"/>
        <v>2817</v>
      </c>
      <c r="L162" s="279">
        <f t="shared" si="54"/>
        <v>0</v>
      </c>
      <c r="M162" s="279">
        <f t="shared" si="54"/>
        <v>0</v>
      </c>
      <c r="N162" s="279">
        <f t="shared" si="54"/>
        <v>0</v>
      </c>
      <c r="O162" s="279">
        <f t="shared" si="54"/>
        <v>2253</v>
      </c>
      <c r="P162" s="279">
        <f t="shared" si="54"/>
        <v>0</v>
      </c>
      <c r="Q162" s="279">
        <f t="shared" si="54"/>
        <v>0</v>
      </c>
      <c r="R162" s="279">
        <f t="shared" si="54"/>
        <v>0</v>
      </c>
      <c r="S162" s="149"/>
    </row>
    <row r="163" spans="1:19" s="150" customFormat="1" ht="59.25" customHeight="1">
      <c r="A163" s="375"/>
      <c r="B163" s="403"/>
      <c r="C163" s="206">
        <v>2710</v>
      </c>
      <c r="D163" s="253" t="s">
        <v>153</v>
      </c>
      <c r="E163" s="184" t="s">
        <v>71</v>
      </c>
      <c r="F163" s="214">
        <v>5070</v>
      </c>
      <c r="G163" s="280">
        <v>0</v>
      </c>
      <c r="H163" s="280">
        <v>0</v>
      </c>
      <c r="I163" s="280">
        <v>0</v>
      </c>
      <c r="J163" s="280">
        <v>0</v>
      </c>
      <c r="K163" s="280">
        <v>2817</v>
      </c>
      <c r="L163" s="280">
        <v>0</v>
      </c>
      <c r="M163" s="280">
        <v>0</v>
      </c>
      <c r="N163" s="280">
        <v>0</v>
      </c>
      <c r="O163" s="280">
        <v>2253</v>
      </c>
      <c r="P163" s="280">
        <v>0</v>
      </c>
      <c r="Q163" s="280">
        <v>0</v>
      </c>
      <c r="R163" s="280">
        <v>0</v>
      </c>
      <c r="S163" s="149"/>
    </row>
    <row r="164" spans="1:19" s="150" customFormat="1" ht="48.75" customHeight="1">
      <c r="A164" s="375"/>
      <c r="B164" s="402">
        <v>85321</v>
      </c>
      <c r="C164" s="182"/>
      <c r="D164" s="251" t="s">
        <v>136</v>
      </c>
      <c r="E164" s="182"/>
      <c r="F164" s="252">
        <f>SUM(F165)</f>
        <v>1227</v>
      </c>
      <c r="G164" s="267">
        <f aca="true" t="shared" si="55" ref="G164:Q164">SUM(G165)</f>
        <v>0</v>
      </c>
      <c r="H164" s="267">
        <f t="shared" si="55"/>
        <v>0</v>
      </c>
      <c r="I164" s="267">
        <f t="shared" si="55"/>
        <v>0</v>
      </c>
      <c r="J164" s="267">
        <f t="shared" si="55"/>
        <v>0</v>
      </c>
      <c r="K164" s="267">
        <f t="shared" si="55"/>
        <v>0</v>
      </c>
      <c r="L164" s="267">
        <f t="shared" si="55"/>
        <v>0</v>
      </c>
      <c r="M164" s="267">
        <f t="shared" si="55"/>
        <v>0</v>
      </c>
      <c r="N164" s="267">
        <f t="shared" si="55"/>
        <v>0</v>
      </c>
      <c r="O164" s="267">
        <f t="shared" si="55"/>
        <v>1227</v>
      </c>
      <c r="P164" s="267">
        <f t="shared" si="55"/>
        <v>0</v>
      </c>
      <c r="Q164" s="267">
        <f t="shared" si="55"/>
        <v>0</v>
      </c>
      <c r="R164" s="267">
        <v>0</v>
      </c>
      <c r="S164" s="149"/>
    </row>
    <row r="165" spans="1:19" s="150" customFormat="1" ht="36.75" customHeight="1">
      <c r="A165" s="375"/>
      <c r="B165" s="403"/>
      <c r="C165" s="205" t="s">
        <v>113</v>
      </c>
      <c r="D165" s="253" t="s">
        <v>135</v>
      </c>
      <c r="E165" s="184" t="s">
        <v>71</v>
      </c>
      <c r="F165" s="214">
        <v>1227</v>
      </c>
      <c r="G165" s="304">
        <v>0</v>
      </c>
      <c r="H165" s="304">
        <v>0</v>
      </c>
      <c r="I165" s="304">
        <v>0</v>
      </c>
      <c r="J165" s="304">
        <v>0</v>
      </c>
      <c r="K165" s="304">
        <v>0</v>
      </c>
      <c r="L165" s="304">
        <v>0</v>
      </c>
      <c r="M165" s="304">
        <v>0</v>
      </c>
      <c r="N165" s="304">
        <v>0</v>
      </c>
      <c r="O165" s="304">
        <v>1227</v>
      </c>
      <c r="P165" s="304">
        <v>0</v>
      </c>
      <c r="Q165" s="178">
        <v>0</v>
      </c>
      <c r="R165" s="304">
        <v>0</v>
      </c>
      <c r="S165" s="149"/>
    </row>
    <row r="166" spans="1:19" s="150" customFormat="1" ht="48.75" customHeight="1">
      <c r="A166" s="375"/>
      <c r="B166" s="402">
        <v>85324</v>
      </c>
      <c r="C166" s="254"/>
      <c r="D166" s="251" t="s">
        <v>137</v>
      </c>
      <c r="E166" s="255"/>
      <c r="F166" s="252">
        <f>SUM(F167)</f>
        <v>50593</v>
      </c>
      <c r="G166" s="252">
        <f aca="true" t="shared" si="56" ref="G166:R166">SUM(G167)</f>
        <v>6539</v>
      </c>
      <c r="H166" s="252">
        <f t="shared" si="56"/>
        <v>2500</v>
      </c>
      <c r="I166" s="252">
        <f t="shared" si="56"/>
        <v>8289</v>
      </c>
      <c r="J166" s="252">
        <f t="shared" si="56"/>
        <v>5000</v>
      </c>
      <c r="K166" s="252">
        <f t="shared" si="56"/>
        <v>6250</v>
      </c>
      <c r="L166" s="252">
        <f t="shared" si="56"/>
        <v>2300</v>
      </c>
      <c r="M166" s="252">
        <f t="shared" si="56"/>
        <v>2700</v>
      </c>
      <c r="N166" s="252">
        <f t="shared" si="56"/>
        <v>2500</v>
      </c>
      <c r="O166" s="252">
        <f t="shared" si="56"/>
        <v>2700</v>
      </c>
      <c r="P166" s="252">
        <f t="shared" si="56"/>
        <v>5500</v>
      </c>
      <c r="Q166" s="252">
        <f t="shared" si="56"/>
        <v>5500</v>
      </c>
      <c r="R166" s="252">
        <f t="shared" si="56"/>
        <v>815</v>
      </c>
      <c r="S166" s="149"/>
    </row>
    <row r="167" spans="1:19" s="150" customFormat="1" ht="37.5" customHeight="1">
      <c r="A167" s="376"/>
      <c r="B167" s="403"/>
      <c r="C167" s="205" t="s">
        <v>113</v>
      </c>
      <c r="D167" s="253" t="s">
        <v>135</v>
      </c>
      <c r="E167" s="184" t="s">
        <v>71</v>
      </c>
      <c r="F167" s="214">
        <v>50593</v>
      </c>
      <c r="G167" s="177">
        <v>6539</v>
      </c>
      <c r="H167" s="177">
        <v>2500</v>
      </c>
      <c r="I167" s="177">
        <v>8289</v>
      </c>
      <c r="J167" s="177">
        <v>5000</v>
      </c>
      <c r="K167" s="177">
        <v>6250</v>
      </c>
      <c r="L167" s="177">
        <v>2300</v>
      </c>
      <c r="M167" s="177">
        <v>2700</v>
      </c>
      <c r="N167" s="177">
        <v>2500</v>
      </c>
      <c r="O167" s="177">
        <v>2700</v>
      </c>
      <c r="P167" s="177">
        <v>5500</v>
      </c>
      <c r="Q167" s="178">
        <v>5500</v>
      </c>
      <c r="R167" s="177">
        <v>815</v>
      </c>
      <c r="S167" s="149"/>
    </row>
    <row r="168" spans="1:19" s="150" customFormat="1" ht="29.25" customHeight="1">
      <c r="A168" s="314" t="s">
        <v>0</v>
      </c>
      <c r="B168" s="314" t="s">
        <v>1</v>
      </c>
      <c r="C168" s="314" t="s">
        <v>2</v>
      </c>
      <c r="D168" s="314" t="s">
        <v>3</v>
      </c>
      <c r="E168" s="314" t="s">
        <v>69</v>
      </c>
      <c r="F168" s="315" t="s">
        <v>4</v>
      </c>
      <c r="G168" s="316" t="s">
        <v>57</v>
      </c>
      <c r="H168" s="316" t="s">
        <v>58</v>
      </c>
      <c r="I168" s="316" t="s">
        <v>59</v>
      </c>
      <c r="J168" s="317" t="s">
        <v>60</v>
      </c>
      <c r="K168" s="316" t="s">
        <v>61</v>
      </c>
      <c r="L168" s="316" t="s">
        <v>62</v>
      </c>
      <c r="M168" s="316" t="s">
        <v>63</v>
      </c>
      <c r="N168" s="316" t="s">
        <v>64</v>
      </c>
      <c r="O168" s="316" t="s">
        <v>65</v>
      </c>
      <c r="P168" s="316" t="s">
        <v>66</v>
      </c>
      <c r="Q168" s="316" t="s">
        <v>67</v>
      </c>
      <c r="R168" s="316" t="s">
        <v>68</v>
      </c>
      <c r="S168" s="149"/>
    </row>
    <row r="169" spans="1:19" s="150" customFormat="1" ht="41.25" customHeight="1">
      <c r="A169" s="270"/>
      <c r="B169" s="383">
        <v>85333</v>
      </c>
      <c r="C169" s="182"/>
      <c r="D169" s="183" t="s">
        <v>50</v>
      </c>
      <c r="E169" s="182"/>
      <c r="F169" s="176">
        <f>SUM(F170,F171,F172,F173,F174)</f>
        <v>504907</v>
      </c>
      <c r="G169" s="176">
        <f aca="true" t="shared" si="57" ref="G169:R169">SUM(G170,G171,G172,G173,G174)</f>
        <v>5100</v>
      </c>
      <c r="H169" s="176">
        <f t="shared" si="57"/>
        <v>70700</v>
      </c>
      <c r="I169" s="176">
        <f t="shared" si="57"/>
        <v>90700</v>
      </c>
      <c r="J169" s="176">
        <f t="shared" si="57"/>
        <v>5100</v>
      </c>
      <c r="K169" s="176">
        <f t="shared" si="57"/>
        <v>38007</v>
      </c>
      <c r="L169" s="176">
        <f t="shared" si="57"/>
        <v>37900</v>
      </c>
      <c r="M169" s="176">
        <f t="shared" si="57"/>
        <v>67900</v>
      </c>
      <c r="N169" s="176">
        <f t="shared" si="57"/>
        <v>37900</v>
      </c>
      <c r="O169" s="176">
        <f t="shared" si="57"/>
        <v>37900</v>
      </c>
      <c r="P169" s="176">
        <f t="shared" si="57"/>
        <v>37900</v>
      </c>
      <c r="Q169" s="176">
        <f t="shared" si="57"/>
        <v>37900</v>
      </c>
      <c r="R169" s="176">
        <f t="shared" si="57"/>
        <v>37900</v>
      </c>
      <c r="S169" s="149"/>
    </row>
    <row r="170" spans="1:19" s="150" customFormat="1" ht="41.25" customHeight="1">
      <c r="A170" s="270"/>
      <c r="B170" s="385"/>
      <c r="C170" s="205" t="s">
        <v>127</v>
      </c>
      <c r="D170" s="185" t="s">
        <v>145</v>
      </c>
      <c r="E170" s="186" t="s">
        <v>96</v>
      </c>
      <c r="F170" s="177">
        <v>107</v>
      </c>
      <c r="G170" s="294">
        <v>0</v>
      </c>
      <c r="H170" s="294">
        <v>0</v>
      </c>
      <c r="I170" s="294">
        <v>0</v>
      </c>
      <c r="J170" s="294">
        <v>0</v>
      </c>
      <c r="K170" s="294">
        <v>107</v>
      </c>
      <c r="L170" s="294">
        <v>0</v>
      </c>
      <c r="M170" s="294">
        <v>0</v>
      </c>
      <c r="N170" s="294">
        <v>0</v>
      </c>
      <c r="O170" s="294">
        <v>0</v>
      </c>
      <c r="P170" s="294">
        <v>0</v>
      </c>
      <c r="Q170" s="294">
        <v>0</v>
      </c>
      <c r="R170" s="294">
        <v>0</v>
      </c>
      <c r="S170" s="149"/>
    </row>
    <row r="171" spans="1:32" s="150" customFormat="1" ht="39.75" customHeight="1">
      <c r="A171" s="270"/>
      <c r="B171" s="385"/>
      <c r="C171" s="209" t="s">
        <v>113</v>
      </c>
      <c r="D171" s="185" t="s">
        <v>22</v>
      </c>
      <c r="E171" s="186" t="s">
        <v>96</v>
      </c>
      <c r="F171" s="305">
        <v>61200</v>
      </c>
      <c r="G171" s="178">
        <v>5100</v>
      </c>
      <c r="H171" s="178">
        <v>5100</v>
      </c>
      <c r="I171" s="178">
        <v>5100</v>
      </c>
      <c r="J171" s="178">
        <v>5100</v>
      </c>
      <c r="K171" s="178">
        <v>5100</v>
      </c>
      <c r="L171" s="178">
        <v>5100</v>
      </c>
      <c r="M171" s="178">
        <v>5100</v>
      </c>
      <c r="N171" s="178">
        <v>5100</v>
      </c>
      <c r="O171" s="178">
        <v>5100</v>
      </c>
      <c r="P171" s="178">
        <v>5100</v>
      </c>
      <c r="Q171" s="178">
        <v>5100</v>
      </c>
      <c r="R171" s="178">
        <v>5100</v>
      </c>
      <c r="S171" s="159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</row>
    <row r="172" spans="1:32" s="150" customFormat="1" ht="83.25" customHeight="1">
      <c r="A172" s="270"/>
      <c r="B172" s="385"/>
      <c r="C172" s="196">
        <v>2690</v>
      </c>
      <c r="D172" s="185" t="s">
        <v>90</v>
      </c>
      <c r="E172" s="184" t="s">
        <v>71</v>
      </c>
      <c r="F172" s="177">
        <v>393600</v>
      </c>
      <c r="G172" s="282">
        <v>0</v>
      </c>
      <c r="H172" s="282">
        <v>65600</v>
      </c>
      <c r="I172" s="282">
        <v>65600</v>
      </c>
      <c r="J172" s="282">
        <v>0</v>
      </c>
      <c r="K172" s="282">
        <v>32800</v>
      </c>
      <c r="L172" s="282">
        <v>32800</v>
      </c>
      <c r="M172" s="282">
        <v>32800</v>
      </c>
      <c r="N172" s="282">
        <v>32800</v>
      </c>
      <c r="O172" s="282">
        <v>32800</v>
      </c>
      <c r="P172" s="282">
        <v>32800</v>
      </c>
      <c r="Q172" s="282">
        <v>32800</v>
      </c>
      <c r="R172" s="282">
        <v>32800</v>
      </c>
      <c r="S172" s="159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</row>
    <row r="173" spans="1:32" s="150" customFormat="1" ht="76.5" customHeight="1">
      <c r="A173" s="270"/>
      <c r="B173" s="385"/>
      <c r="C173" s="196">
        <v>2708</v>
      </c>
      <c r="D173" s="185" t="s">
        <v>125</v>
      </c>
      <c r="E173" s="184" t="s">
        <v>71</v>
      </c>
      <c r="F173" s="177">
        <v>42500</v>
      </c>
      <c r="G173" s="282">
        <v>0</v>
      </c>
      <c r="H173" s="282">
        <v>0</v>
      </c>
      <c r="I173" s="282">
        <v>17000</v>
      </c>
      <c r="J173" s="282">
        <v>0</v>
      </c>
      <c r="K173" s="282">
        <v>0</v>
      </c>
      <c r="L173" s="282">
        <v>0</v>
      </c>
      <c r="M173" s="282">
        <v>25500</v>
      </c>
      <c r="N173" s="282">
        <v>0</v>
      </c>
      <c r="O173" s="282">
        <v>0</v>
      </c>
      <c r="P173" s="282">
        <v>0</v>
      </c>
      <c r="Q173" s="282">
        <v>0</v>
      </c>
      <c r="R173" s="282">
        <v>0</v>
      </c>
      <c r="S173" s="159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</row>
    <row r="174" spans="1:32" s="150" customFormat="1" ht="75" customHeight="1">
      <c r="A174" s="228"/>
      <c r="B174" s="384"/>
      <c r="C174" s="196">
        <v>2709</v>
      </c>
      <c r="D174" s="185" t="s">
        <v>125</v>
      </c>
      <c r="E174" s="184" t="s">
        <v>71</v>
      </c>
      <c r="F174" s="177">
        <v>7500</v>
      </c>
      <c r="G174" s="282">
        <v>0</v>
      </c>
      <c r="H174" s="282">
        <v>0</v>
      </c>
      <c r="I174" s="282">
        <v>3000</v>
      </c>
      <c r="J174" s="282">
        <v>0</v>
      </c>
      <c r="K174" s="282">
        <v>0</v>
      </c>
      <c r="L174" s="282">
        <v>0</v>
      </c>
      <c r="M174" s="282">
        <v>4500</v>
      </c>
      <c r="N174" s="282">
        <v>0</v>
      </c>
      <c r="O174" s="282">
        <v>0</v>
      </c>
      <c r="P174" s="282">
        <v>0</v>
      </c>
      <c r="Q174" s="282">
        <v>0</v>
      </c>
      <c r="R174" s="282">
        <v>0</v>
      </c>
      <c r="S174" s="159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</row>
    <row r="175" spans="1:19" s="150" customFormat="1" ht="41.25" customHeight="1">
      <c r="A175" s="374">
        <v>854</v>
      </c>
      <c r="B175" s="220"/>
      <c r="C175" s="220"/>
      <c r="D175" s="222" t="s">
        <v>51</v>
      </c>
      <c r="E175" s="220"/>
      <c r="F175" s="231">
        <f>SUM(G175,H175,I175,J175,K175,L175,M175,N175,O175,P175,Q175,R175)</f>
        <v>392860</v>
      </c>
      <c r="G175" s="231">
        <f aca="true" t="shared" si="58" ref="G175:R175">SUM(G176,G184,G188,G192,G194)</f>
        <v>31197</v>
      </c>
      <c r="H175" s="231">
        <f t="shared" si="58"/>
        <v>36278</v>
      </c>
      <c r="I175" s="231">
        <f t="shared" si="58"/>
        <v>25849</v>
      </c>
      <c r="J175" s="231">
        <f t="shared" si="58"/>
        <v>59415</v>
      </c>
      <c r="K175" s="231">
        <f t="shared" si="58"/>
        <v>24626</v>
      </c>
      <c r="L175" s="231">
        <f t="shared" si="58"/>
        <v>36368</v>
      </c>
      <c r="M175" s="231">
        <f t="shared" si="58"/>
        <v>24204</v>
      </c>
      <c r="N175" s="231">
        <f t="shared" si="58"/>
        <v>22469</v>
      </c>
      <c r="O175" s="231">
        <f t="shared" si="58"/>
        <v>26759</v>
      </c>
      <c r="P175" s="231">
        <f t="shared" si="58"/>
        <v>27641</v>
      </c>
      <c r="Q175" s="231">
        <f t="shared" si="58"/>
        <v>28256</v>
      </c>
      <c r="R175" s="231">
        <f t="shared" si="58"/>
        <v>49798</v>
      </c>
      <c r="S175" s="149"/>
    </row>
    <row r="176" spans="1:19" s="152" customFormat="1" ht="43.5" customHeight="1">
      <c r="A176" s="375"/>
      <c r="B176" s="383">
        <v>85406</v>
      </c>
      <c r="C176" s="182"/>
      <c r="D176" s="183" t="s">
        <v>52</v>
      </c>
      <c r="E176" s="182"/>
      <c r="F176" s="176">
        <f>SUM(F177,F180,F181)</f>
        <v>33189</v>
      </c>
      <c r="G176" s="176">
        <f aca="true" t="shared" si="59" ref="G176:R176">SUM(G177,G180,G181)</f>
        <v>3266</v>
      </c>
      <c r="H176" s="176">
        <f t="shared" si="59"/>
        <v>4211</v>
      </c>
      <c r="I176" s="176">
        <f t="shared" si="59"/>
        <v>2879</v>
      </c>
      <c r="J176" s="176">
        <f t="shared" si="59"/>
        <v>2950</v>
      </c>
      <c r="K176" s="176">
        <f t="shared" si="59"/>
        <v>2950</v>
      </c>
      <c r="L176" s="176">
        <f t="shared" si="59"/>
        <v>4799</v>
      </c>
      <c r="M176" s="176">
        <f t="shared" si="59"/>
        <v>2185</v>
      </c>
      <c r="N176" s="176">
        <f t="shared" si="59"/>
        <v>1841</v>
      </c>
      <c r="O176" s="176">
        <f t="shared" si="59"/>
        <v>2411</v>
      </c>
      <c r="P176" s="176">
        <f t="shared" si="59"/>
        <v>1841</v>
      </c>
      <c r="Q176" s="176">
        <f t="shared" si="59"/>
        <v>1841</v>
      </c>
      <c r="R176" s="176">
        <f t="shared" si="59"/>
        <v>2015</v>
      </c>
      <c r="S176" s="151"/>
    </row>
    <row r="177" spans="1:19" s="154" customFormat="1" ht="36" customHeight="1">
      <c r="A177" s="375"/>
      <c r="B177" s="385"/>
      <c r="C177" s="394">
        <v>750</v>
      </c>
      <c r="D177" s="389" t="s">
        <v>75</v>
      </c>
      <c r="E177" s="186" t="s">
        <v>99</v>
      </c>
      <c r="F177" s="213">
        <f>SUM(F178,F179)</f>
        <v>29292</v>
      </c>
      <c r="G177" s="213">
        <f aca="true" t="shared" si="60" ref="G177:R177">SUM(G178,G179)</f>
        <v>2766</v>
      </c>
      <c r="H177" s="213">
        <f t="shared" si="60"/>
        <v>2711</v>
      </c>
      <c r="I177" s="213">
        <f t="shared" si="60"/>
        <v>2879</v>
      </c>
      <c r="J177" s="213">
        <f t="shared" si="60"/>
        <v>2950</v>
      </c>
      <c r="K177" s="213">
        <f t="shared" si="60"/>
        <v>2950</v>
      </c>
      <c r="L177" s="213">
        <f t="shared" si="60"/>
        <v>2902</v>
      </c>
      <c r="M177" s="213">
        <f t="shared" si="60"/>
        <v>2185</v>
      </c>
      <c r="N177" s="213">
        <f t="shared" si="60"/>
        <v>1841</v>
      </c>
      <c r="O177" s="213">
        <f t="shared" si="60"/>
        <v>2411</v>
      </c>
      <c r="P177" s="213">
        <f t="shared" si="60"/>
        <v>1841</v>
      </c>
      <c r="Q177" s="213">
        <f t="shared" si="60"/>
        <v>1841</v>
      </c>
      <c r="R177" s="213">
        <f t="shared" si="60"/>
        <v>2015</v>
      </c>
      <c r="S177" s="153"/>
    </row>
    <row r="178" spans="1:19" s="150" customFormat="1" ht="69.75" customHeight="1">
      <c r="A178" s="375"/>
      <c r="B178" s="385"/>
      <c r="C178" s="394"/>
      <c r="D178" s="389"/>
      <c r="E178" s="186" t="s">
        <v>109</v>
      </c>
      <c r="F178" s="217">
        <v>21600</v>
      </c>
      <c r="G178" s="218">
        <v>2125</v>
      </c>
      <c r="H178" s="218">
        <v>2070</v>
      </c>
      <c r="I178" s="218">
        <v>2238</v>
      </c>
      <c r="J178" s="218">
        <v>2309</v>
      </c>
      <c r="K178" s="218">
        <v>2309</v>
      </c>
      <c r="L178" s="218">
        <v>2261</v>
      </c>
      <c r="M178" s="218">
        <v>1544</v>
      </c>
      <c r="N178" s="218">
        <v>1200</v>
      </c>
      <c r="O178" s="218">
        <v>1770</v>
      </c>
      <c r="P178" s="218">
        <v>1200</v>
      </c>
      <c r="Q178" s="218">
        <v>1200</v>
      </c>
      <c r="R178" s="218">
        <v>1374</v>
      </c>
      <c r="S178" s="149"/>
    </row>
    <row r="179" spans="1:19" s="150" customFormat="1" ht="71.25" customHeight="1">
      <c r="A179" s="375"/>
      <c r="B179" s="385"/>
      <c r="C179" s="394"/>
      <c r="D179" s="389"/>
      <c r="E179" s="186" t="s">
        <v>110</v>
      </c>
      <c r="F179" s="216">
        <v>7692</v>
      </c>
      <c r="G179" s="215">
        <v>641</v>
      </c>
      <c r="H179" s="215">
        <v>641</v>
      </c>
      <c r="I179" s="215">
        <v>641</v>
      </c>
      <c r="J179" s="215">
        <v>641</v>
      </c>
      <c r="K179" s="215">
        <v>641</v>
      </c>
      <c r="L179" s="215">
        <v>641</v>
      </c>
      <c r="M179" s="215">
        <v>641</v>
      </c>
      <c r="N179" s="215">
        <v>641</v>
      </c>
      <c r="O179" s="215">
        <v>641</v>
      </c>
      <c r="P179" s="215">
        <v>641</v>
      </c>
      <c r="Q179" s="215">
        <v>641</v>
      </c>
      <c r="R179" s="215">
        <v>641</v>
      </c>
      <c r="S179" s="149"/>
    </row>
    <row r="180" spans="1:19" s="150" customFormat="1" ht="65.25" customHeight="1">
      <c r="A180" s="375"/>
      <c r="B180" s="385"/>
      <c r="C180" s="186">
        <v>960</v>
      </c>
      <c r="D180" s="185" t="s">
        <v>41</v>
      </c>
      <c r="E180" s="186" t="s">
        <v>110</v>
      </c>
      <c r="F180" s="177">
        <v>500</v>
      </c>
      <c r="G180" s="178">
        <v>500</v>
      </c>
      <c r="H180" s="178">
        <v>0</v>
      </c>
      <c r="I180" s="178">
        <v>0</v>
      </c>
      <c r="J180" s="178">
        <v>0</v>
      </c>
      <c r="K180" s="178">
        <v>0</v>
      </c>
      <c r="L180" s="178">
        <v>0</v>
      </c>
      <c r="M180" s="178">
        <v>0</v>
      </c>
      <c r="N180" s="178">
        <v>0</v>
      </c>
      <c r="O180" s="178">
        <v>0</v>
      </c>
      <c r="P180" s="178">
        <v>0</v>
      </c>
      <c r="Q180" s="178">
        <v>0</v>
      </c>
      <c r="R180" s="178">
        <v>0</v>
      </c>
      <c r="S180" s="149"/>
    </row>
    <row r="181" spans="1:19" s="150" customFormat="1" ht="33" customHeight="1">
      <c r="A181" s="375"/>
      <c r="B181" s="385"/>
      <c r="C181" s="391">
        <v>970</v>
      </c>
      <c r="D181" s="386" t="s">
        <v>135</v>
      </c>
      <c r="E181" s="186" t="s">
        <v>99</v>
      </c>
      <c r="F181" s="280">
        <f>SUM(F182,F183)</f>
        <v>3397</v>
      </c>
      <c r="G181" s="280">
        <f aca="true" t="shared" si="61" ref="G181:R181">SUM(G182,G183)</f>
        <v>0</v>
      </c>
      <c r="H181" s="280">
        <f t="shared" si="61"/>
        <v>1500</v>
      </c>
      <c r="I181" s="280">
        <f t="shared" si="61"/>
        <v>0</v>
      </c>
      <c r="J181" s="280">
        <f t="shared" si="61"/>
        <v>0</v>
      </c>
      <c r="K181" s="280">
        <f t="shared" si="61"/>
        <v>0</v>
      </c>
      <c r="L181" s="280">
        <f t="shared" si="61"/>
        <v>1897</v>
      </c>
      <c r="M181" s="280">
        <f t="shared" si="61"/>
        <v>0</v>
      </c>
      <c r="N181" s="280">
        <f t="shared" si="61"/>
        <v>0</v>
      </c>
      <c r="O181" s="280">
        <f t="shared" si="61"/>
        <v>0</v>
      </c>
      <c r="P181" s="280">
        <f t="shared" si="61"/>
        <v>0</v>
      </c>
      <c r="Q181" s="280">
        <f t="shared" si="61"/>
        <v>0</v>
      </c>
      <c r="R181" s="280">
        <f t="shared" si="61"/>
        <v>0</v>
      </c>
      <c r="S181" s="149"/>
    </row>
    <row r="182" spans="1:19" s="150" customFormat="1" ht="68.25" customHeight="1">
      <c r="A182" s="375"/>
      <c r="B182" s="385"/>
      <c r="C182" s="392"/>
      <c r="D182" s="387"/>
      <c r="E182" s="186" t="s">
        <v>109</v>
      </c>
      <c r="F182" s="216">
        <v>1897</v>
      </c>
      <c r="G182" s="215">
        <v>0</v>
      </c>
      <c r="H182" s="215">
        <v>0</v>
      </c>
      <c r="I182" s="215">
        <v>0</v>
      </c>
      <c r="J182" s="215">
        <v>0</v>
      </c>
      <c r="K182" s="215">
        <v>0</v>
      </c>
      <c r="L182" s="215">
        <v>1897</v>
      </c>
      <c r="M182" s="215">
        <v>0</v>
      </c>
      <c r="N182" s="215">
        <v>0</v>
      </c>
      <c r="O182" s="215">
        <v>0</v>
      </c>
      <c r="P182" s="215">
        <v>0</v>
      </c>
      <c r="Q182" s="215">
        <v>0</v>
      </c>
      <c r="R182" s="215">
        <v>0</v>
      </c>
      <c r="S182" s="149"/>
    </row>
    <row r="183" spans="1:19" s="150" customFormat="1" ht="68.25" customHeight="1">
      <c r="A183" s="375"/>
      <c r="B183" s="384"/>
      <c r="C183" s="393"/>
      <c r="D183" s="388"/>
      <c r="E183" s="186" t="s">
        <v>110</v>
      </c>
      <c r="F183" s="216">
        <v>1500</v>
      </c>
      <c r="G183" s="215">
        <v>0</v>
      </c>
      <c r="H183" s="215">
        <v>1500</v>
      </c>
      <c r="I183" s="215">
        <v>0</v>
      </c>
      <c r="J183" s="215">
        <v>0</v>
      </c>
      <c r="K183" s="215">
        <v>0</v>
      </c>
      <c r="L183" s="215">
        <v>0</v>
      </c>
      <c r="M183" s="215">
        <v>0</v>
      </c>
      <c r="N183" s="215">
        <v>0</v>
      </c>
      <c r="O183" s="215">
        <v>0</v>
      </c>
      <c r="P183" s="215">
        <v>0</v>
      </c>
      <c r="Q183" s="215">
        <v>0</v>
      </c>
      <c r="R183" s="215">
        <v>0</v>
      </c>
      <c r="S183" s="149"/>
    </row>
    <row r="184" spans="1:19" s="150" customFormat="1" ht="34.5" customHeight="1">
      <c r="A184" s="375"/>
      <c r="B184" s="383">
        <v>85407</v>
      </c>
      <c r="C184" s="182"/>
      <c r="D184" s="183" t="s">
        <v>53</v>
      </c>
      <c r="E184" s="182"/>
      <c r="F184" s="176">
        <f>SUM(F185,F187)</f>
        <v>11380</v>
      </c>
      <c r="G184" s="176">
        <f aca="true" t="shared" si="62" ref="G184:R184">SUM(G185,G187)</f>
        <v>600</v>
      </c>
      <c r="H184" s="176">
        <f t="shared" si="62"/>
        <v>1089</v>
      </c>
      <c r="I184" s="176">
        <f t="shared" si="62"/>
        <v>1239</v>
      </c>
      <c r="J184" s="176">
        <f t="shared" si="62"/>
        <v>957</v>
      </c>
      <c r="K184" s="176">
        <f t="shared" si="62"/>
        <v>1380</v>
      </c>
      <c r="L184" s="176">
        <f t="shared" si="62"/>
        <v>1172</v>
      </c>
      <c r="M184" s="176">
        <f t="shared" si="62"/>
        <v>800</v>
      </c>
      <c r="N184" s="176">
        <f t="shared" si="62"/>
        <v>428</v>
      </c>
      <c r="O184" s="176">
        <f t="shared" si="62"/>
        <v>900</v>
      </c>
      <c r="P184" s="176">
        <f t="shared" si="62"/>
        <v>900</v>
      </c>
      <c r="Q184" s="176">
        <f t="shared" si="62"/>
        <v>1115</v>
      </c>
      <c r="R184" s="176">
        <f t="shared" si="62"/>
        <v>800</v>
      </c>
      <c r="S184" s="149"/>
    </row>
    <row r="185" spans="1:19" s="150" customFormat="1" ht="45.75" customHeight="1" hidden="1">
      <c r="A185" s="375"/>
      <c r="B185" s="385"/>
      <c r="C185" s="391">
        <v>750</v>
      </c>
      <c r="D185" s="386" t="s">
        <v>75</v>
      </c>
      <c r="E185" s="391" t="s">
        <v>111</v>
      </c>
      <c r="F185" s="426">
        <v>10000</v>
      </c>
      <c r="G185" s="424">
        <v>600</v>
      </c>
      <c r="H185" s="424">
        <v>1089</v>
      </c>
      <c r="I185" s="424">
        <v>1239</v>
      </c>
      <c r="J185" s="424">
        <v>957</v>
      </c>
      <c r="K185" s="424">
        <v>0</v>
      </c>
      <c r="L185" s="424">
        <v>1172</v>
      </c>
      <c r="M185" s="424">
        <v>800</v>
      </c>
      <c r="N185" s="424">
        <v>428</v>
      </c>
      <c r="O185" s="424">
        <v>900</v>
      </c>
      <c r="P185" s="424">
        <v>900</v>
      </c>
      <c r="Q185" s="424">
        <v>1115</v>
      </c>
      <c r="R185" s="424">
        <v>800</v>
      </c>
      <c r="S185" s="149"/>
    </row>
    <row r="186" spans="1:19" s="150" customFormat="1" ht="81.75" customHeight="1">
      <c r="A186" s="375"/>
      <c r="B186" s="385"/>
      <c r="C186" s="393"/>
      <c r="D186" s="388"/>
      <c r="E186" s="393"/>
      <c r="F186" s="427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  <c r="Q186" s="425"/>
      <c r="R186" s="425"/>
      <c r="S186" s="149"/>
    </row>
    <row r="187" spans="1:19" s="150" customFormat="1" ht="58.5" customHeight="1">
      <c r="A187" s="375"/>
      <c r="B187" s="384"/>
      <c r="C187" s="207">
        <v>960</v>
      </c>
      <c r="D187" s="185" t="s">
        <v>41</v>
      </c>
      <c r="E187" s="207" t="s">
        <v>111</v>
      </c>
      <c r="F187" s="306">
        <v>1380</v>
      </c>
      <c r="G187" s="307">
        <v>0</v>
      </c>
      <c r="H187" s="307">
        <v>0</v>
      </c>
      <c r="I187" s="307">
        <v>0</v>
      </c>
      <c r="J187" s="307">
        <v>0</v>
      </c>
      <c r="K187" s="307">
        <v>1380</v>
      </c>
      <c r="L187" s="307">
        <v>0</v>
      </c>
      <c r="M187" s="307">
        <v>0</v>
      </c>
      <c r="N187" s="307">
        <v>0</v>
      </c>
      <c r="O187" s="307">
        <v>0</v>
      </c>
      <c r="P187" s="307">
        <v>0</v>
      </c>
      <c r="Q187" s="307">
        <v>0</v>
      </c>
      <c r="R187" s="307">
        <v>0</v>
      </c>
      <c r="S187" s="149"/>
    </row>
    <row r="188" spans="1:33" s="150" customFormat="1" ht="36.75" customHeight="1">
      <c r="A188" s="270"/>
      <c r="B188" s="383">
        <v>85410</v>
      </c>
      <c r="C188" s="182"/>
      <c r="D188" s="183" t="s">
        <v>54</v>
      </c>
      <c r="E188" s="182"/>
      <c r="F188" s="179">
        <v>16241</v>
      </c>
      <c r="G188" s="179">
        <f aca="true" t="shared" si="63" ref="G188:R188">SUM(G190,G189)</f>
        <v>812</v>
      </c>
      <c r="H188" s="179">
        <f t="shared" si="63"/>
        <v>4895</v>
      </c>
      <c r="I188" s="179">
        <f t="shared" si="63"/>
        <v>1457</v>
      </c>
      <c r="J188" s="179">
        <f t="shared" si="63"/>
        <v>2124</v>
      </c>
      <c r="K188" s="179">
        <f t="shared" si="63"/>
        <v>1850</v>
      </c>
      <c r="L188" s="179">
        <f t="shared" si="63"/>
        <v>2004</v>
      </c>
      <c r="M188" s="179">
        <f t="shared" si="63"/>
        <v>1699</v>
      </c>
      <c r="N188" s="179">
        <f t="shared" si="63"/>
        <v>1400</v>
      </c>
      <c r="O188" s="179">
        <f t="shared" si="63"/>
        <v>0</v>
      </c>
      <c r="P188" s="179">
        <f t="shared" si="63"/>
        <v>0</v>
      </c>
      <c r="Q188" s="179">
        <f t="shared" si="63"/>
        <v>0</v>
      </c>
      <c r="R188" s="179">
        <f t="shared" si="63"/>
        <v>0</v>
      </c>
      <c r="S188" s="167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</row>
    <row r="189" spans="1:53" s="150" customFormat="1" ht="51.75" customHeight="1">
      <c r="A189" s="270"/>
      <c r="B189" s="385"/>
      <c r="C189" s="207">
        <v>690</v>
      </c>
      <c r="D189" s="193" t="s">
        <v>11</v>
      </c>
      <c r="E189" s="186" t="s">
        <v>106</v>
      </c>
      <c r="F189" s="177">
        <v>1100</v>
      </c>
      <c r="G189" s="178">
        <v>107</v>
      </c>
      <c r="H189" s="178">
        <v>91</v>
      </c>
      <c r="I189" s="178">
        <v>71</v>
      </c>
      <c r="J189" s="178">
        <v>91</v>
      </c>
      <c r="K189" s="178">
        <v>75</v>
      </c>
      <c r="L189" s="178">
        <v>229</v>
      </c>
      <c r="M189" s="178">
        <v>218</v>
      </c>
      <c r="N189" s="178">
        <v>218</v>
      </c>
      <c r="O189" s="178">
        <v>0</v>
      </c>
      <c r="P189" s="178">
        <v>0</v>
      </c>
      <c r="Q189" s="178">
        <v>0</v>
      </c>
      <c r="R189" s="178">
        <v>0</v>
      </c>
      <c r="S189" s="159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</row>
    <row r="190" spans="1:53" s="150" customFormat="1" ht="85.5" customHeight="1">
      <c r="A190" s="228"/>
      <c r="B190" s="384"/>
      <c r="C190" s="188">
        <v>750</v>
      </c>
      <c r="D190" s="195" t="s">
        <v>75</v>
      </c>
      <c r="E190" s="186" t="s">
        <v>106</v>
      </c>
      <c r="F190" s="177">
        <v>15141</v>
      </c>
      <c r="G190" s="178">
        <v>705</v>
      </c>
      <c r="H190" s="178">
        <v>4804</v>
      </c>
      <c r="I190" s="178">
        <v>1386</v>
      </c>
      <c r="J190" s="178">
        <v>2033</v>
      </c>
      <c r="K190" s="178">
        <v>1775</v>
      </c>
      <c r="L190" s="178">
        <v>1775</v>
      </c>
      <c r="M190" s="178">
        <v>1481</v>
      </c>
      <c r="N190" s="178">
        <v>1182</v>
      </c>
      <c r="O190" s="178">
        <v>0</v>
      </c>
      <c r="P190" s="178">
        <v>0</v>
      </c>
      <c r="Q190" s="178">
        <v>0</v>
      </c>
      <c r="R190" s="178">
        <v>0</v>
      </c>
      <c r="S190" s="159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</row>
    <row r="191" spans="1:19" s="150" customFormat="1" ht="29.25" customHeight="1">
      <c r="A191" s="314" t="s">
        <v>0</v>
      </c>
      <c r="B191" s="314" t="s">
        <v>1</v>
      </c>
      <c r="C191" s="314" t="s">
        <v>2</v>
      </c>
      <c r="D191" s="314" t="s">
        <v>3</v>
      </c>
      <c r="E191" s="314" t="s">
        <v>69</v>
      </c>
      <c r="F191" s="315" t="s">
        <v>4</v>
      </c>
      <c r="G191" s="316" t="s">
        <v>57</v>
      </c>
      <c r="H191" s="316" t="s">
        <v>58</v>
      </c>
      <c r="I191" s="316" t="s">
        <v>59</v>
      </c>
      <c r="J191" s="317" t="s">
        <v>60</v>
      </c>
      <c r="K191" s="316" t="s">
        <v>61</v>
      </c>
      <c r="L191" s="316" t="s">
        <v>62</v>
      </c>
      <c r="M191" s="316" t="s">
        <v>63</v>
      </c>
      <c r="N191" s="316" t="s">
        <v>64</v>
      </c>
      <c r="O191" s="316" t="s">
        <v>65</v>
      </c>
      <c r="P191" s="316" t="s">
        <v>66</v>
      </c>
      <c r="Q191" s="316" t="s">
        <v>67</v>
      </c>
      <c r="R191" s="316" t="s">
        <v>68</v>
      </c>
      <c r="S191" s="149"/>
    </row>
    <row r="192" spans="1:53" s="150" customFormat="1" ht="85.5" customHeight="1">
      <c r="A192" s="270"/>
      <c r="B192" s="383">
        <v>85415</v>
      </c>
      <c r="C192" s="244"/>
      <c r="D192" s="183" t="s">
        <v>154</v>
      </c>
      <c r="E192" s="244"/>
      <c r="F192" s="179">
        <f>SUM(F193)</f>
        <v>26400</v>
      </c>
      <c r="G192" s="179">
        <f aca="true" t="shared" si="64" ref="G192:R192">SUM(G193)</f>
        <v>0</v>
      </c>
      <c r="H192" s="179">
        <f t="shared" si="64"/>
        <v>0</v>
      </c>
      <c r="I192" s="179">
        <f t="shared" si="64"/>
        <v>0</v>
      </c>
      <c r="J192" s="179">
        <f t="shared" si="64"/>
        <v>26400</v>
      </c>
      <c r="K192" s="179">
        <f t="shared" si="64"/>
        <v>0</v>
      </c>
      <c r="L192" s="179">
        <f t="shared" si="64"/>
        <v>0</v>
      </c>
      <c r="M192" s="179">
        <f t="shared" si="64"/>
        <v>0</v>
      </c>
      <c r="N192" s="179">
        <f t="shared" si="64"/>
        <v>0</v>
      </c>
      <c r="O192" s="179">
        <f t="shared" si="64"/>
        <v>0</v>
      </c>
      <c r="P192" s="179">
        <f t="shared" si="64"/>
        <v>0</v>
      </c>
      <c r="Q192" s="179">
        <f t="shared" si="64"/>
        <v>0</v>
      </c>
      <c r="R192" s="179">
        <f t="shared" si="64"/>
        <v>0</v>
      </c>
      <c r="S192" s="159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</row>
    <row r="193" spans="1:53" s="150" customFormat="1" ht="85.5" customHeight="1">
      <c r="A193" s="270"/>
      <c r="B193" s="384"/>
      <c r="C193" s="186">
        <v>2130</v>
      </c>
      <c r="D193" s="185" t="s">
        <v>149</v>
      </c>
      <c r="E193" s="184" t="s">
        <v>112</v>
      </c>
      <c r="F193" s="177">
        <v>26400</v>
      </c>
      <c r="G193" s="178">
        <v>0</v>
      </c>
      <c r="H193" s="178">
        <v>0</v>
      </c>
      <c r="I193" s="178">
        <v>0</v>
      </c>
      <c r="J193" s="178">
        <v>26400</v>
      </c>
      <c r="K193" s="178">
        <v>0</v>
      </c>
      <c r="L193" s="178">
        <v>0</v>
      </c>
      <c r="M193" s="178">
        <v>0</v>
      </c>
      <c r="N193" s="178">
        <v>0</v>
      </c>
      <c r="O193" s="178">
        <v>0</v>
      </c>
      <c r="P193" s="178">
        <v>0</v>
      </c>
      <c r="Q193" s="178">
        <v>0</v>
      </c>
      <c r="R193" s="178">
        <v>0</v>
      </c>
      <c r="S193" s="159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</row>
    <row r="194" spans="1:19" s="150" customFormat="1" ht="36" customHeight="1">
      <c r="A194" s="270"/>
      <c r="B194" s="383">
        <v>85495</v>
      </c>
      <c r="C194" s="182"/>
      <c r="D194" s="183" t="s">
        <v>56</v>
      </c>
      <c r="E194" s="182"/>
      <c r="F194" s="181">
        <v>305650</v>
      </c>
      <c r="G194" s="181">
        <f aca="true" t="shared" si="65" ref="G194:R194">SUM(G195,G196,G197)</f>
        <v>26519</v>
      </c>
      <c r="H194" s="181">
        <f t="shared" si="65"/>
        <v>26083</v>
      </c>
      <c r="I194" s="181">
        <f t="shared" si="65"/>
        <v>20274</v>
      </c>
      <c r="J194" s="181">
        <f t="shared" si="65"/>
        <v>26984</v>
      </c>
      <c r="K194" s="181">
        <f t="shared" si="65"/>
        <v>18446</v>
      </c>
      <c r="L194" s="181">
        <f t="shared" si="65"/>
        <v>28393</v>
      </c>
      <c r="M194" s="181">
        <f t="shared" si="65"/>
        <v>19520</v>
      </c>
      <c r="N194" s="181">
        <f t="shared" si="65"/>
        <v>18800</v>
      </c>
      <c r="O194" s="181">
        <f t="shared" si="65"/>
        <v>23448</v>
      </c>
      <c r="P194" s="181">
        <f t="shared" si="65"/>
        <v>24900</v>
      </c>
      <c r="Q194" s="181">
        <f t="shared" si="65"/>
        <v>25300</v>
      </c>
      <c r="R194" s="181">
        <f t="shared" si="65"/>
        <v>46983</v>
      </c>
      <c r="S194" s="149"/>
    </row>
    <row r="195" spans="1:19" s="160" customFormat="1" ht="83.25" customHeight="1">
      <c r="A195" s="270"/>
      <c r="B195" s="385"/>
      <c r="C195" s="186">
        <v>750</v>
      </c>
      <c r="D195" s="185" t="s">
        <v>75</v>
      </c>
      <c r="E195" s="187" t="s">
        <v>111</v>
      </c>
      <c r="F195" s="177">
        <v>65600</v>
      </c>
      <c r="G195" s="256">
        <v>6207</v>
      </c>
      <c r="H195" s="256">
        <v>8070</v>
      </c>
      <c r="I195" s="256">
        <v>2544</v>
      </c>
      <c r="J195" s="256">
        <v>8434</v>
      </c>
      <c r="K195" s="256">
        <v>345</v>
      </c>
      <c r="L195" s="256">
        <v>11252</v>
      </c>
      <c r="M195" s="256">
        <v>2220</v>
      </c>
      <c r="N195" s="256">
        <v>1500</v>
      </c>
      <c r="O195" s="256">
        <v>5548</v>
      </c>
      <c r="P195" s="256">
        <v>6700</v>
      </c>
      <c r="Q195" s="256">
        <v>7000</v>
      </c>
      <c r="R195" s="256">
        <v>5780</v>
      </c>
      <c r="S195" s="159"/>
    </row>
    <row r="196" spans="1:19" s="160" customFormat="1" ht="48" customHeight="1">
      <c r="A196" s="270"/>
      <c r="B196" s="385"/>
      <c r="C196" s="186">
        <v>830</v>
      </c>
      <c r="D196" s="185" t="s">
        <v>14</v>
      </c>
      <c r="E196" s="187" t="s">
        <v>111</v>
      </c>
      <c r="F196" s="177">
        <v>14400</v>
      </c>
      <c r="G196" s="256">
        <v>1382</v>
      </c>
      <c r="H196" s="256">
        <v>1313</v>
      </c>
      <c r="I196" s="256">
        <v>1030</v>
      </c>
      <c r="J196" s="256">
        <v>1850</v>
      </c>
      <c r="K196" s="256">
        <v>1401</v>
      </c>
      <c r="L196" s="256">
        <v>441</v>
      </c>
      <c r="M196" s="256">
        <v>600</v>
      </c>
      <c r="N196" s="256">
        <v>600</v>
      </c>
      <c r="O196" s="256">
        <v>1200</v>
      </c>
      <c r="P196" s="256">
        <v>1500</v>
      </c>
      <c r="Q196" s="256">
        <v>1600</v>
      </c>
      <c r="R196" s="256">
        <v>1483</v>
      </c>
      <c r="S196" s="159"/>
    </row>
    <row r="197" spans="1:19" s="160" customFormat="1" ht="72" customHeight="1">
      <c r="A197" s="270"/>
      <c r="B197" s="385"/>
      <c r="C197" s="191">
        <v>2310</v>
      </c>
      <c r="D197" s="190" t="s">
        <v>82</v>
      </c>
      <c r="E197" s="191" t="s">
        <v>71</v>
      </c>
      <c r="F197" s="212">
        <v>225650</v>
      </c>
      <c r="G197" s="293">
        <v>18930</v>
      </c>
      <c r="H197" s="293">
        <v>16700</v>
      </c>
      <c r="I197" s="293">
        <v>16700</v>
      </c>
      <c r="J197" s="293">
        <v>16700</v>
      </c>
      <c r="K197" s="293">
        <v>16700</v>
      </c>
      <c r="L197" s="293">
        <v>16700</v>
      </c>
      <c r="M197" s="293">
        <v>16700</v>
      </c>
      <c r="N197" s="293">
        <v>16700</v>
      </c>
      <c r="O197" s="293">
        <v>16700</v>
      </c>
      <c r="P197" s="293">
        <v>16700</v>
      </c>
      <c r="Q197" s="293">
        <v>16700</v>
      </c>
      <c r="R197" s="293">
        <v>39720</v>
      </c>
      <c r="S197" s="159"/>
    </row>
    <row r="198" spans="1:19" s="150" customFormat="1" ht="48.75" customHeight="1">
      <c r="A198" s="405" t="s">
        <v>95</v>
      </c>
      <c r="B198" s="406"/>
      <c r="C198" s="406"/>
      <c r="D198" s="406"/>
      <c r="E198" s="407"/>
      <c r="F198" s="309">
        <f>SUM(F7,F4,F10,F16,F26,F34,F44,F51,F58,F68,F126,F131,F161,F175)</f>
        <v>71042854.5</v>
      </c>
      <c r="G198" s="210">
        <f aca="true" t="shared" si="66" ref="G198:R198">SUM(G175,G161,G131,G126,G68,G58,G51,G44,G34,G26,G16,G10,G7,G4)</f>
        <v>5478163</v>
      </c>
      <c r="H198" s="210">
        <f t="shared" si="66"/>
        <v>9009217</v>
      </c>
      <c r="I198" s="210">
        <f t="shared" si="66"/>
        <v>8059088</v>
      </c>
      <c r="J198" s="210">
        <f t="shared" si="66"/>
        <v>6485137</v>
      </c>
      <c r="K198" s="210">
        <f t="shared" si="66"/>
        <v>6779524</v>
      </c>
      <c r="L198" s="210">
        <f t="shared" si="66"/>
        <v>5278812</v>
      </c>
      <c r="M198" s="210">
        <f t="shared" si="66"/>
        <v>5895052</v>
      </c>
      <c r="N198" s="210">
        <f t="shared" si="66"/>
        <v>5816633</v>
      </c>
      <c r="O198" s="210">
        <f t="shared" si="66"/>
        <v>5398364</v>
      </c>
      <c r="P198" s="210">
        <f t="shared" si="66"/>
        <v>5359775</v>
      </c>
      <c r="Q198" s="210">
        <f t="shared" si="66"/>
        <v>3885256.5</v>
      </c>
      <c r="R198" s="210">
        <f t="shared" si="66"/>
        <v>3597833</v>
      </c>
      <c r="S198" s="149"/>
    </row>
    <row r="199" spans="1:19" s="170" customFormat="1" ht="24.75" customHeight="1">
      <c r="A199" s="169"/>
      <c r="B199" s="169"/>
      <c r="C199" s="169"/>
      <c r="D199" s="169"/>
      <c r="E199" s="169"/>
      <c r="F199" s="238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171"/>
    </row>
    <row r="200" spans="6:18" ht="12.75" customHeight="1">
      <c r="F200" s="239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</row>
    <row r="201" spans="5:18" ht="18">
      <c r="E201" s="308"/>
      <c r="F201" s="239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</row>
    <row r="202" spans="6:18" ht="18">
      <c r="F202" s="239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</row>
    <row r="203" spans="6:18" ht="18">
      <c r="F203" s="239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</row>
    <row r="204" spans="6:18" ht="18">
      <c r="F204" s="239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</row>
    <row r="205" spans="6:18" ht="18">
      <c r="F205" s="239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</row>
    <row r="206" spans="6:18" ht="18">
      <c r="F206" s="239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</row>
    <row r="207" spans="6:18" ht="18">
      <c r="F207" s="239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</row>
    <row r="208" spans="6:18" ht="18">
      <c r="F208" s="239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</row>
    <row r="209" spans="6:18" ht="18">
      <c r="F209" s="239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</row>
    <row r="210" spans="6:18" ht="18">
      <c r="F210" s="239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</row>
    <row r="211" spans="6:18" ht="18">
      <c r="F211" s="239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</row>
    <row r="212" spans="6:18" ht="18">
      <c r="F212" s="239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</row>
    <row r="213" spans="6:18" ht="18">
      <c r="F213" s="239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</row>
    <row r="214" spans="6:18" ht="18">
      <c r="F214" s="239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</row>
    <row r="215" spans="6:18" ht="18">
      <c r="F215" s="239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</row>
    <row r="216" spans="6:18" ht="12.75">
      <c r="F216" s="240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</row>
    <row r="217" spans="7:18" ht="12.75"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</row>
    <row r="218" spans="7:18" ht="12.75"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</row>
    <row r="219" spans="7:18" ht="12.75"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</row>
    <row r="220" spans="7:18" ht="12.75"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</row>
    <row r="221" spans="7:18" ht="12.75"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</row>
    <row r="222" spans="7:18" ht="12.75"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</row>
    <row r="223" spans="7:18" ht="12.75"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</row>
    <row r="224" spans="7:18" ht="12.75"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</row>
    <row r="225" spans="7:18" ht="12.75"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</row>
    <row r="226" spans="7:18" ht="12.75"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</row>
    <row r="227" spans="7:18" ht="12.75"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</row>
  </sheetData>
  <mergeCells count="107">
    <mergeCell ref="B82:B87"/>
    <mergeCell ref="A68:A87"/>
    <mergeCell ref="B114:B118"/>
    <mergeCell ref="A89:A118"/>
    <mergeCell ref="R185:R186"/>
    <mergeCell ref="B184:B187"/>
    <mergeCell ref="A175:A187"/>
    <mergeCell ref="N185:N186"/>
    <mergeCell ref="O185:O186"/>
    <mergeCell ref="P185:P186"/>
    <mergeCell ref="Q185:Q186"/>
    <mergeCell ref="J185:J186"/>
    <mergeCell ref="K185:K186"/>
    <mergeCell ref="L185:L186"/>
    <mergeCell ref="C185:C186"/>
    <mergeCell ref="D185:D186"/>
    <mergeCell ref="M185:M186"/>
    <mergeCell ref="F185:F186"/>
    <mergeCell ref="G185:G186"/>
    <mergeCell ref="H185:H186"/>
    <mergeCell ref="I185:I186"/>
    <mergeCell ref="A16:A25"/>
    <mergeCell ref="B17:B25"/>
    <mergeCell ref="B52:B53"/>
    <mergeCell ref="B55:B57"/>
    <mergeCell ref="A44:A49"/>
    <mergeCell ref="B27:B28"/>
    <mergeCell ref="B30:B31"/>
    <mergeCell ref="B32:B33"/>
    <mergeCell ref="A34:A43"/>
    <mergeCell ref="B35:B36"/>
    <mergeCell ref="A7:A9"/>
    <mergeCell ref="B8:B9"/>
    <mergeCell ref="A10:A15"/>
    <mergeCell ref="B11:B15"/>
    <mergeCell ref="A1:IV1"/>
    <mergeCell ref="A2:R2"/>
    <mergeCell ref="A4:A6"/>
    <mergeCell ref="B5:B6"/>
    <mergeCell ref="A198:E198"/>
    <mergeCell ref="C177:C179"/>
    <mergeCell ref="D177:D179"/>
    <mergeCell ref="B188:B190"/>
    <mergeCell ref="B194:B197"/>
    <mergeCell ref="B176:B183"/>
    <mergeCell ref="B192:B193"/>
    <mergeCell ref="E185:E186"/>
    <mergeCell ref="C181:C183"/>
    <mergeCell ref="D181:D183"/>
    <mergeCell ref="B169:B174"/>
    <mergeCell ref="B127:B128"/>
    <mergeCell ref="B164:B165"/>
    <mergeCell ref="B166:B167"/>
    <mergeCell ref="B158:B160"/>
    <mergeCell ref="B162:B163"/>
    <mergeCell ref="B129:B130"/>
    <mergeCell ref="B132:B143"/>
    <mergeCell ref="B47:B50"/>
    <mergeCell ref="B37:B40"/>
    <mergeCell ref="B71:B81"/>
    <mergeCell ref="B41:B43"/>
    <mergeCell ref="B59:B60"/>
    <mergeCell ref="B61:B62"/>
    <mergeCell ref="B63:B65"/>
    <mergeCell ref="B66:B67"/>
    <mergeCell ref="B45:B46"/>
    <mergeCell ref="D149:D151"/>
    <mergeCell ref="C149:C151"/>
    <mergeCell ref="B148:B157"/>
    <mergeCell ref="D116:D118"/>
    <mergeCell ref="C116:C118"/>
    <mergeCell ref="D121:D123"/>
    <mergeCell ref="C121:C123"/>
    <mergeCell ref="D152:D155"/>
    <mergeCell ref="C152:C155"/>
    <mergeCell ref="C141:C143"/>
    <mergeCell ref="D73:D75"/>
    <mergeCell ref="C83:C87"/>
    <mergeCell ref="C103:C106"/>
    <mergeCell ref="D103:D106"/>
    <mergeCell ref="D83:D87"/>
    <mergeCell ref="C89:C94"/>
    <mergeCell ref="D89:D94"/>
    <mergeCell ref="C100:C102"/>
    <mergeCell ref="C95:C98"/>
    <mergeCell ref="C73:C75"/>
    <mergeCell ref="D100:D102"/>
    <mergeCell ref="C134:C136"/>
    <mergeCell ref="D134:D136"/>
    <mergeCell ref="C138:C140"/>
    <mergeCell ref="D138:D140"/>
    <mergeCell ref="A26:A28"/>
    <mergeCell ref="A30:A31"/>
    <mergeCell ref="A51:A53"/>
    <mergeCell ref="A126:A130"/>
    <mergeCell ref="A55:A57"/>
    <mergeCell ref="A58:A60"/>
    <mergeCell ref="A131:A143"/>
    <mergeCell ref="A161:A167"/>
    <mergeCell ref="D76:D78"/>
    <mergeCell ref="C76:C78"/>
    <mergeCell ref="B124:B125"/>
    <mergeCell ref="B95:B107"/>
    <mergeCell ref="B108:B110"/>
    <mergeCell ref="B111:B113"/>
    <mergeCell ref="D141:D143"/>
    <mergeCell ref="D95:D98"/>
  </mergeCells>
  <printOptions horizontalCentered="1"/>
  <pageMargins left="0.1968503937007874" right="0.1968503937007874" top="0.984251968503937" bottom="0.7874015748031497" header="0.31496062992125984" footer="0.5118110236220472"/>
  <pageSetup firstPageNumber="1" useFirstPageNumber="1" horizontalDpi="600" verticalDpi="600" orientation="landscape" paperSize="9" scale="38" r:id="rId1"/>
  <headerFooter alignWithMargins="0">
    <oddHeader>&amp;R&amp;12Załącznik nr 1
do Uchwały Zarządu Powiatu
Czarnkowsko-Trzcianeckiego
Nr 172/2008
z dnia 23.07.2008 roku
</oddHeader>
    <oddFooter>&amp;C&amp;14&amp;P</oddFooter>
  </headerFooter>
  <rowBreaks count="4" manualBreakCount="4">
    <brk id="53" max="17" man="1"/>
    <brk id="118" max="17" man="1"/>
    <brk id="167" max="17" man="1"/>
    <brk id="190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2008-07-25T05:45:06Z</cp:lastPrinted>
  <dcterms:created xsi:type="dcterms:W3CDTF">2006-01-18T15:26:26Z</dcterms:created>
  <dcterms:modified xsi:type="dcterms:W3CDTF">2008-07-25T05:45:24Z</dcterms:modified>
  <cp:category/>
  <cp:version/>
  <cp:contentType/>
  <cp:contentStatus/>
</cp:coreProperties>
</file>