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Pawel\Desktop\"/>
    </mc:Choice>
  </mc:AlternateContent>
  <bookViews>
    <workbookView xWindow="0" yWindow="0" windowWidth="24000" windowHeight="9435"/>
  </bookViews>
  <sheets>
    <sheet name="Arkusz1" sheetId="1" r:id="rId1"/>
    <sheet name="Arkusz2" sheetId="2" r:id="rId2"/>
    <sheet name="Arkusz3" sheetId="3" r:id="rId3"/>
  </sheets>
  <definedNames>
    <definedName name="_xlnm.Print_Area" localSheetId="0">Arkusz1!$B$4:$G$146</definedName>
  </definedNames>
  <calcPr calcId="152511"/>
</workbook>
</file>

<file path=xl/calcChain.xml><?xml version="1.0" encoding="utf-8"?>
<calcChain xmlns="http://schemas.openxmlformats.org/spreadsheetml/2006/main">
  <c r="G139" i="1" l="1"/>
  <c r="G142" i="1" l="1"/>
  <c r="G141" i="1"/>
  <c r="G140" i="1"/>
  <c r="G138" i="1"/>
  <c r="G135" i="1"/>
  <c r="G134" i="1"/>
  <c r="G133" i="1"/>
  <c r="G132" i="1"/>
  <c r="G131" i="1"/>
  <c r="G130" i="1"/>
  <c r="E146" i="1" l="1"/>
  <c r="E145" i="1"/>
  <c r="E144" i="1"/>
  <c r="G137" i="1"/>
  <c r="G136" i="1" s="1"/>
  <c r="G129" i="1"/>
  <c r="G12" i="1"/>
  <c r="G128" i="1"/>
  <c r="G127" i="1"/>
  <c r="G126" i="1"/>
  <c r="G116" i="1"/>
  <c r="G115" i="1"/>
  <c r="G125" i="1" l="1"/>
  <c r="G124" i="1" s="1"/>
  <c r="G143" i="1" s="1"/>
  <c r="G11" i="1"/>
  <c r="G144" i="1" l="1"/>
  <c r="G145" i="1" s="1"/>
  <c r="E120" i="1"/>
  <c r="E119" i="1"/>
  <c r="E118" i="1"/>
  <c r="G114" i="1"/>
  <c r="G112" i="1"/>
  <c r="G111" i="1"/>
  <c r="G105" i="1"/>
  <c r="G102" i="1"/>
  <c r="G109" i="1"/>
  <c r="G108" i="1"/>
  <c r="G107" i="1"/>
  <c r="G106" i="1"/>
  <c r="G104" i="1"/>
  <c r="G103" i="1"/>
  <c r="G85" i="1"/>
  <c r="G84" i="1"/>
  <c r="G83" i="1"/>
  <c r="G82" i="1"/>
  <c r="G81" i="1"/>
  <c r="G80" i="1"/>
  <c r="G87" i="1"/>
  <c r="G88" i="1"/>
  <c r="G79" i="1" l="1"/>
  <c r="G101" i="1"/>
  <c r="G110" i="1"/>
  <c r="G113" i="1"/>
  <c r="G100" i="1" l="1"/>
  <c r="G117" i="1" s="1"/>
  <c r="G118" i="1" s="1"/>
  <c r="G119" i="1" s="1"/>
  <c r="G75" i="1" l="1"/>
  <c r="G45" i="1" l="1"/>
  <c r="G40" i="1" l="1"/>
  <c r="G49" i="1" l="1"/>
  <c r="G54" i="1"/>
  <c r="G52" i="1" l="1"/>
  <c r="G93" i="1" l="1"/>
  <c r="G76" i="1" l="1"/>
  <c r="G70" i="1"/>
  <c r="G69" i="1"/>
  <c r="G72" i="1"/>
  <c r="G78" i="1"/>
  <c r="G77" i="1" s="1"/>
  <c r="G92" i="1"/>
  <c r="G91" i="1" s="1"/>
  <c r="G73" i="1"/>
  <c r="G71" i="1"/>
  <c r="G68" i="1"/>
  <c r="G65" i="1" l="1"/>
  <c r="G62" i="1"/>
  <c r="G74" i="1"/>
  <c r="G67" i="1"/>
  <c r="G64" i="1"/>
  <c r="G61" i="1"/>
  <c r="G60" i="1"/>
  <c r="G59" i="1"/>
  <c r="G58" i="1" l="1"/>
  <c r="G63" i="1"/>
  <c r="G66" i="1"/>
  <c r="G89" i="1"/>
  <c r="G56" i="1"/>
  <c r="G55" i="1" s="1"/>
  <c r="G50" i="1"/>
  <c r="G48" i="1"/>
  <c r="G51" i="1"/>
  <c r="G53" i="1"/>
  <c r="G38" i="1"/>
  <c r="G46" i="1"/>
  <c r="G43" i="1"/>
  <c r="G44" i="1"/>
  <c r="G41" i="1"/>
  <c r="G39" i="1" s="1"/>
  <c r="G37" i="1"/>
  <c r="G35" i="1"/>
  <c r="G30" i="1"/>
  <c r="G13" i="1"/>
  <c r="G9" i="1" l="1"/>
  <c r="G10" i="1"/>
  <c r="G57" i="1"/>
  <c r="G47" i="1"/>
  <c r="G36" i="1"/>
  <c r="G90" i="1"/>
  <c r="G86" i="1" s="1"/>
  <c r="G34" i="1"/>
  <c r="G33" i="1"/>
  <c r="G32" i="1"/>
  <c r="G23" i="1"/>
  <c r="G24" i="1"/>
  <c r="G25" i="1"/>
  <c r="G26" i="1"/>
  <c r="G27" i="1"/>
  <c r="G28" i="1"/>
  <c r="G29" i="1"/>
  <c r="G22" i="1"/>
  <c r="G42" i="1" l="1"/>
  <c r="G31" i="1"/>
  <c r="G21" i="1"/>
  <c r="G18" i="1"/>
  <c r="G19" i="1"/>
  <c r="G20" i="1"/>
  <c r="G16" i="1"/>
  <c r="G15" i="1" s="1"/>
  <c r="G17" i="1" l="1"/>
  <c r="G14" i="1" s="1"/>
  <c r="G94" i="1" s="1"/>
  <c r="E96" i="1" l="1"/>
  <c r="E95" i="1"/>
  <c r="L6" i="2" l="1"/>
  <c r="L5" i="2"/>
  <c r="L4" i="2"/>
  <c r="L3" i="2"/>
  <c r="L7" i="2" l="1"/>
  <c r="G95" i="1"/>
  <c r="G96" i="1" l="1"/>
  <c r="G120" i="1" s="1"/>
  <c r="G146" i="1" s="1"/>
</calcChain>
</file>

<file path=xl/sharedStrings.xml><?xml version="1.0" encoding="utf-8"?>
<sst xmlns="http://schemas.openxmlformats.org/spreadsheetml/2006/main" count="358" uniqueCount="187">
  <si>
    <t>m2</t>
  </si>
  <si>
    <t>m3</t>
  </si>
  <si>
    <t>szt</t>
  </si>
  <si>
    <t>kmpl</t>
  </si>
  <si>
    <t>cena jednostkowa</t>
  </si>
  <si>
    <t>wartość</t>
  </si>
  <si>
    <t>OGÓŁEM KOSZTORYS:</t>
  </si>
  <si>
    <t>OGÓŁEM KOSZTORYS brutto:</t>
  </si>
  <si>
    <t>Opis robót</t>
  </si>
  <si>
    <t>ilość</t>
  </si>
  <si>
    <t>j.m.</t>
  </si>
  <si>
    <t>15. Pracownia krawiecka</t>
  </si>
  <si>
    <t>tarkett</t>
  </si>
  <si>
    <t>malowanie farbą emulsyjną</t>
  </si>
  <si>
    <t>16. Archiwum</t>
  </si>
  <si>
    <t>17. Pom. Personelu</t>
  </si>
  <si>
    <t>18. Gabinet pielęgniarki</t>
  </si>
  <si>
    <t>płytki ceramiczne do wys. 2,0 m, powyżej malowanie farbą emulsyjną białą</t>
  </si>
  <si>
    <t>19. Biuro trenera pracy</t>
  </si>
  <si>
    <t>20. Przedsionek</t>
  </si>
  <si>
    <t>płytki ceramiczne</t>
  </si>
  <si>
    <t>21. Łazienka NP</t>
  </si>
  <si>
    <t>22. Natryski</t>
  </si>
  <si>
    <t>23. WC damskie</t>
  </si>
  <si>
    <t>24. WC męskie</t>
  </si>
  <si>
    <t>25. Pom. porządkowe</t>
  </si>
  <si>
    <t>26. WC damskie</t>
  </si>
  <si>
    <t>27. Jadalnia</t>
  </si>
  <si>
    <t>malowanie farbą emulsyjną, fartuch z płytek ceramicznych przy zapleczu kuchennym wys. 1,6 m, szer. 2,35 m</t>
  </si>
  <si>
    <t>28. Pracownia gospodarstwa domowego</t>
  </si>
  <si>
    <t>29. Zaplecze</t>
  </si>
  <si>
    <t>30. Pracownia aktywności twórczej</t>
  </si>
  <si>
    <t>31. Zaplecze</t>
  </si>
  <si>
    <t>32. Zaplecze</t>
  </si>
  <si>
    <t>33. Pracownia plastyczna</t>
  </si>
  <si>
    <t>malowanie farbą emulsyjną, fartuch z płytek ceramicznych przy umywalce wys. 1,6 m, szer. 1,5 m</t>
  </si>
  <si>
    <t>34. Pracownia ceramiczna</t>
  </si>
  <si>
    <t>malowanie farbą emulsyjną, fartuch płytek ceramicznych przy umywalce wys. 1,6 m, szer. 1,5 m</t>
  </si>
  <si>
    <t>35. Zaplecze</t>
  </si>
  <si>
    <t>36. Pracownia rehabilitacji ruchowej</t>
  </si>
  <si>
    <t>37. Szatnia</t>
  </si>
  <si>
    <t>1. Wiatrołap</t>
  </si>
  <si>
    <t>2. Hol+komunikacja</t>
  </si>
  <si>
    <t>3. Pracownia rozwijania umiejętności społecznych</t>
  </si>
  <si>
    <t>4. Pracownia komuterowa</t>
  </si>
  <si>
    <t>5. Biuro</t>
  </si>
  <si>
    <t>6. Biuro kierownika</t>
  </si>
  <si>
    <t>7. Biuro księgowej</t>
  </si>
  <si>
    <t>8. Magazyn ogólny</t>
  </si>
  <si>
    <t>9. Kotłownia</t>
  </si>
  <si>
    <t>10. Pom. psychologa</t>
  </si>
  <si>
    <t>11. Pracownia dla wózków</t>
  </si>
  <si>
    <t>12. Pracownia promocji</t>
  </si>
  <si>
    <t>13. Pracownia ogrodnicza</t>
  </si>
  <si>
    <t>14. Zaplecze</t>
  </si>
  <si>
    <t>typ A</t>
  </si>
  <si>
    <t>typ A activ air</t>
  </si>
  <si>
    <t>38. Pracownia gospodarstwa domowego</t>
  </si>
  <si>
    <t>39. Pracownia techniczna</t>
  </si>
  <si>
    <t>nasączona srodkiem bakter.</t>
  </si>
  <si>
    <t>VAT 23%</t>
  </si>
  <si>
    <t>Posadzka cementowa - dodatek za zbrojenie siatką</t>
  </si>
  <si>
    <t>Płytki układane na ścianach</t>
  </si>
  <si>
    <t>mb</t>
  </si>
  <si>
    <t>Ocieplenie ścian budynków płytami styropianowymi - przyklejenie płyt styropianowych do ścian (+siatka)</t>
  </si>
  <si>
    <t xml:space="preserve">Ocieplenie ścian fundamentowych budynku - przyklejenie płyt XPS </t>
  </si>
  <si>
    <t>Ściany działowe murowane</t>
  </si>
  <si>
    <t>m2 (p.z.)</t>
  </si>
  <si>
    <t>Posadzki płytkowe układane na klej</t>
  </si>
  <si>
    <t>Montaż sufitów z płyt kartonowo-gipsowych lub w systemie typu OWA</t>
  </si>
  <si>
    <t>Okładziny elewacyjne z blachy tytan-cynk na ruszcie podkonstrukcji systemowej wraz z obróbkami blacharskimi na elewacji</t>
  </si>
  <si>
    <t>Elementy zagospodarowania / malej architektury</t>
  </si>
  <si>
    <t>Adres inwestycji: ul. Kościuszki 92                                                                                 64-700 Czarnków</t>
  </si>
  <si>
    <t>Instalacja kanalizacyjna</t>
  </si>
  <si>
    <t>Instalacja hydrantowa</t>
  </si>
  <si>
    <t>Przyłącza instalacji sanitarnych</t>
  </si>
  <si>
    <t xml:space="preserve">Instalacja Oświetleniowa LED Dali- Sala </t>
  </si>
  <si>
    <t>Rozdzielnie elektryczne</t>
  </si>
  <si>
    <t>Instalacja Oświetleniowa LED Dali</t>
  </si>
  <si>
    <t xml:space="preserve">   A. Roboty rozbiórkowe - sala gimnastyczna</t>
  </si>
  <si>
    <t>1. Fundamenty</t>
  </si>
  <si>
    <t>2. Roboty murowe i stropy</t>
  </si>
  <si>
    <t>3. Posadzki i izolacje posadzek</t>
  </si>
  <si>
    <t>4. Okładziny i wykończenia ścian wewnętrznych</t>
  </si>
  <si>
    <t xml:space="preserve">5. Sufity podwieszane </t>
  </si>
  <si>
    <t>6. Konstrukcja i pokrycie dachu</t>
  </si>
  <si>
    <t xml:space="preserve">7.Stolarka </t>
  </si>
  <si>
    <t>Instalacja wody użytkowej</t>
  </si>
  <si>
    <t xml:space="preserve">   1.Roboty rozbiórkowe</t>
  </si>
  <si>
    <t>B. Roboty budowlane</t>
  </si>
  <si>
    <t>8. Elewacja</t>
  </si>
  <si>
    <t>9. Balustrady</t>
  </si>
  <si>
    <t>2. Instalacja wentylacji i klimatyzacji mechanicznej</t>
  </si>
  <si>
    <t xml:space="preserve">    1. Instalacja sanitarna</t>
  </si>
  <si>
    <t>Wykonanie kompletnej instalacji sygnalizacji i ochrony ppoż oraz instalacji oddymiania wraz z towarzyszącymi robotami budowlanymi jeśli zajdzie konieczność wg odrębnego opracowania</t>
  </si>
  <si>
    <t>Instalacje elektryczne technologiczne(wentylacja, winda itp..)</t>
  </si>
  <si>
    <t>Oświetlenie zewnętrzne</t>
  </si>
  <si>
    <t>Przebudowa przyłącza elektrycznego</t>
  </si>
  <si>
    <t xml:space="preserve">Instalacja Gniazd, instalacja oświetlenia, WLZ, okablowanie </t>
  </si>
  <si>
    <t>Gniazdo odbiorcze użytkowe</t>
  </si>
  <si>
    <t>Instalacje niskoprądowe</t>
  </si>
  <si>
    <t xml:space="preserve">Wykonanie wielobranżowej dokumentacji projektowej wraz z kompletem uzgodnień i opinii, </t>
  </si>
  <si>
    <t>Nadzór inwestorski -obsługa formalno-prawna procesu inwestycji, dokumentacja kolaudacyjna</t>
  </si>
  <si>
    <t xml:space="preserve">Nasadzenia zieleni na terenie szkoły </t>
  </si>
  <si>
    <t>Ściany zewnętrzne i wewnętrzne nośne</t>
  </si>
  <si>
    <t xml:space="preserve">Podbudowa betonowa na gruncie </t>
  </si>
  <si>
    <t xml:space="preserve">Izolacja pozioma na zimno z emulsji asfaltowej </t>
  </si>
  <si>
    <t xml:space="preserve">Izolacja pozioma z papy asfaltowej izolacyjnej x2 </t>
  </si>
  <si>
    <t xml:space="preserve">Izolacja pozioma posadzek z płyt styropianowych </t>
  </si>
  <si>
    <t xml:space="preserve">Izolacja pozioma podposadzkowa z folii PE 2x </t>
  </si>
  <si>
    <t>Posadzka cementowa wyrównująca gr.4-5cm</t>
  </si>
  <si>
    <t>Wykonanie podłogi sportowej sali gimnastycznej (podkłady - ruszt drewniany, nawierzchnia sportowa)</t>
  </si>
  <si>
    <t>Gruntowanie preparatami gruntującymi ścian x2</t>
  </si>
  <si>
    <t>Malowanie ścian farbami emulsyjnymi</t>
  </si>
  <si>
    <t>Wyprawy tynkarskie elewacji tynkiem silikatowym barwionym w masie</t>
  </si>
  <si>
    <t>Oblicowania cokołu z cegły licowej</t>
  </si>
  <si>
    <t xml:space="preserve">C. Instalacje sanitarne </t>
  </si>
  <si>
    <t>D. Instalacje elektryczne</t>
  </si>
  <si>
    <t xml:space="preserve">   E.Instalacje ppoż</t>
  </si>
  <si>
    <t>Stolarka aluminiowa zewnętrzna i wewnętrzna</t>
  </si>
  <si>
    <t>Wykonanie utwardzeń terenu przy budynku (kostka)</t>
  </si>
  <si>
    <t>Wykonanie fundamentów (roboty ziemne + ławy + stopy + płyty żelbetowe + izolacje fundamentów)</t>
  </si>
  <si>
    <t>Stropy żelbetowe, konstrukcje żelbetowe - słupy, podciągi, schody, nadproża, trybuny</t>
  </si>
  <si>
    <t>Rozbiórka części istniejącego budynku sali gimnastycznej wraz z segregacją, wywozem i utylizacją materiałów</t>
  </si>
  <si>
    <t xml:space="preserve">Tynki gipsowe ścian </t>
  </si>
  <si>
    <t>Sufit podwieszany sali gimnastycznej: izolacja cieplna między pasami dolnymi kratownicy, okładzina sufitowa ogniochronna z dodatkowym sufitem akustycznym systemowym, płyta perforowana sufitowa systemowa + wełna gr.5cm. Klasa odporności ogniowej sufitu REI60.</t>
  </si>
  <si>
    <t>Wykonanie konstrukcji dachu nad salą gimnastyczną z pokryciem (założono blachodachówkę), izolacją przeciwwilgociową oraz obróbkami blacharskimi</t>
  </si>
  <si>
    <t>Wykonanie konstrukcji dachu nad zapleczem sali gimnastycznej z pokryciem z blachy płaskiej układanej na rąbek stojący, izolacją przeciwwilgociową i termoizolacyjną oraz obróbkami blacharskimi</t>
  </si>
  <si>
    <t xml:space="preserve">Drzwi wewnętrzne płytowe </t>
  </si>
  <si>
    <t>Witryny aluminiowe wewnętrzne stałe</t>
  </si>
  <si>
    <t>Ocieplenie ścian budynków płytami z wełny mineralnej - przyklejenie płyt do ścian (+siatka)</t>
  </si>
  <si>
    <t>Okładziny elewacyjne z cegły licowej - gzymsy</t>
  </si>
  <si>
    <t>Montaż balustrad ze stali nierdzewnej wewnątrz budynku (klatka schodowa)</t>
  </si>
  <si>
    <t>Prace instalacyjne wentylacyjne, wykonanie instalacji wentylacji sali sportowej, szatni, łazienek, podłączenia instalacji, przebicia przez przegrody, izolacje przewodów wentylacyjnych, podkonstrukcje central.</t>
  </si>
  <si>
    <t xml:space="preserve">Instalacja klimatyzacji                                                                 </t>
  </si>
  <si>
    <t>Schody przy budynku - ukształtowanie terenu, podbudowy, konstrukcja schodów, murki przy schodach, okładziny</t>
  </si>
  <si>
    <t>Okna aluminiowe</t>
  </si>
  <si>
    <t>Instalacja odgromowa</t>
  </si>
  <si>
    <t>F. Wyposażenie obiektu</t>
  </si>
  <si>
    <t>Wyposażenie boiska do siatkówki</t>
  </si>
  <si>
    <t>Wyposażenie boiska do koszykówki</t>
  </si>
  <si>
    <t>Drabinki gimnastyczne</t>
  </si>
  <si>
    <t>Piłkochwyty na ściany szczytowe</t>
  </si>
  <si>
    <t>Siatki ochronne na okna</t>
  </si>
  <si>
    <t>G. Zagospodarowanie terenu</t>
  </si>
  <si>
    <t>H. Wykonanie dokumentacji projektowej wraz z nadzorem inwestorskim</t>
  </si>
  <si>
    <t>Wyposażenie pozostałe - kosze na śmieci, wycieraczki, odboje, wieszaki, numeracja pomieszczeń, tablice informacyjne itp.</t>
  </si>
  <si>
    <t>1. Elewacja</t>
  </si>
  <si>
    <t>Oczyszczenie istniejącej elewacji - skucie odparzonych tynków, naprawy miejscowe</t>
  </si>
  <si>
    <t>Oczyszczenie i wykonanie izolacji przeciwwilgociowej ścian fundamentowych</t>
  </si>
  <si>
    <t xml:space="preserve">Wykonanie napraw w konstrukcji więźby dachowej, izolacje środkami grzybobójczymi </t>
  </si>
  <si>
    <t>2. Naprawy konstrukcji i pokrycie dachu</t>
  </si>
  <si>
    <t xml:space="preserve">3.Stolarka </t>
  </si>
  <si>
    <t>Gzymsy - renowacja (naprawy, uzupelnienia, otynkowanie)</t>
  </si>
  <si>
    <t>I. Roboty dodatkowe - budynek istniejący</t>
  </si>
  <si>
    <t>CAŁOŚĆ brutto:</t>
  </si>
  <si>
    <t>Zabezpieczenie budynku istniejącego po wykonaniu rozbiórek sali gimnastycznej do czasu przeprowadzenia dalszych prac budowlanych</t>
  </si>
  <si>
    <t>Okna PCV (demontaż starej stolarki + montaż nowych okien z obróbką wnęk i parapetami wewnętrznymi i zewnętrznymi)</t>
  </si>
  <si>
    <t>Nowe parapety zewnętrzne po wykonaniu ocieplenia w oknach (12 szt) od ul. Wronieckiej</t>
  </si>
  <si>
    <t>Wymiana 7 drzwi (100x200cm) i ościeżnic. Drzwi wewnętrzne płytowe (demontaż starej stolarki, montaż nowych drzwi płytowych, obróbki)</t>
  </si>
  <si>
    <t>Rozebranie podłóg w salach, wypoziomowanie legarów listwami oraz ułożenie 2 warstw płyty OSB na pióro-wpust. Wykończenie posadzek wykładziną obiektową PCV wraz z obrzeżem - łączna powierzchnia 250 m2 (istniejąca szatnia i łazienka, sala przy siłowni, 4 klasy na I piętrze)</t>
  </si>
  <si>
    <t>Zamurowanie otworów drzwiowych 100x200cm (2szt) + otynkowanie ścian</t>
  </si>
  <si>
    <t>1. Roboty budowlane</t>
  </si>
  <si>
    <t>Demontaż istniejącej balustrady schodowej oraz wymiana balustrady przy klatce schodowej na nową ze stali nierdzewnej (wys.min.1,10m) o długości łącznej 11,05 mb</t>
  </si>
  <si>
    <t>Demontaż boazerii ściennej; wyrównanie tynków pod boazerią oraz wykonanie gładzi gipsowych o powierzchni całkowitej 107m2</t>
  </si>
  <si>
    <t>Ułożenie lamperii z żywicy (tynk mozaikowy) na korytarzach na wysokość 1,50m w ilości 61m2 oraz pas lamperii z żywicy w klasach o szerokości 50cm i długości łącznej 51mb (25,5m2)</t>
  </si>
  <si>
    <t>Gruntowanie preparatami gruntującymi ścian i sufitów x2</t>
  </si>
  <si>
    <t>Malowanie ścian i sufitów farbami emulsyjnymi</t>
  </si>
  <si>
    <t xml:space="preserve">Założenie schodów opuszczanych na poddasze </t>
  </si>
  <si>
    <t>2. Instalacje</t>
  </si>
  <si>
    <t>Wymiana grzejników na płytowe (założono grzejnik CV22 600x1400 typu PURMO) z zaworami termostatycznymi - 20szt + wymiana części istniejącej instalacji CO w klasach</t>
  </si>
  <si>
    <t>Wymiana opraw oświetleniowych na oprawy typu LED (14 szt) + lampy tablicowe (4 szt)</t>
  </si>
  <si>
    <t>Wymiana instalacji elektrycznych w 5 salach lekcyjnych (3 sale po 7 punktów świetlnych, 1 gniazdo x3 i 1 x1; w salach po 5 punktów świetlnych, 1 gniazdo x3 i 1 x1)</t>
  </si>
  <si>
    <r>
      <t>( A+B+C+D+E+F+G+H</t>
    </r>
    <r>
      <rPr>
        <b/>
        <sz val="11"/>
        <color rgb="FFFF0000"/>
        <rFont val="Arial Narrow"/>
        <family val="2"/>
        <charset val="238"/>
      </rPr>
      <t xml:space="preserve">+I </t>
    </r>
    <r>
      <rPr>
        <b/>
        <sz val="11"/>
        <color theme="1"/>
        <rFont val="Arial Narrow"/>
        <family val="2"/>
        <charset val="238"/>
      </rPr>
      <t>)</t>
    </r>
  </si>
  <si>
    <t>( A+B+C+D+E+F+G+H )</t>
  </si>
  <si>
    <r>
      <t>( A+B+C+D+E+F+G+H</t>
    </r>
    <r>
      <rPr>
        <b/>
        <sz val="11"/>
        <color rgb="FFFF0000"/>
        <rFont val="Arial Narrow"/>
        <family val="2"/>
        <charset val="238"/>
      </rPr>
      <t xml:space="preserve">+I+J </t>
    </r>
    <r>
      <rPr>
        <b/>
        <sz val="11"/>
        <color theme="1"/>
        <rFont val="Arial Narrow"/>
        <family val="2"/>
        <charset val="238"/>
      </rPr>
      <t>)</t>
    </r>
  </si>
  <si>
    <t xml:space="preserve">     J. Roboty dodatkowe - prace remontowe wewnętrzne</t>
  </si>
  <si>
    <t>Demontaż istniejącego pokrycia i wykonanie pokrycia dachu nad istniejącą częścią budynku z pokryciem (założono blachodachówkę), izolacją przeciwwilgociową i termiczną oraz obróbkami blacharskimi</t>
  </si>
  <si>
    <t>Stolarka drewniana zewnętrzna - drzwi wejściowe główne (demontaż starej stolarki + montaż nowych drzwi wejściowych i obróbki)</t>
  </si>
  <si>
    <t xml:space="preserve">Wykucie otworów wraz z założeniem nadproży oraz ościeżnic i drzwi o wymiarach 100x200cm (2szt) (z pokoju nauczycielskiego i szatni do obecnej sali gimnastycznej) </t>
  </si>
  <si>
    <t>Wymiana instalacji zasilania dla całego budynku wraz z wymianą rozdzielnicy</t>
  </si>
  <si>
    <t>Wykonanie wentylacji automatycznej istniejącej siłowni oraz sali przyległej (montaż wentylatorów ściennych wyciągowych w obu pomieszczeniach wraz z podłączeniem zasilania i obróbkami)</t>
  </si>
  <si>
    <t>Powiększenie otworów wentylacyjnych i montaż nowych kratek wentylacyjnych w komunikacji oraz salach lekcyjnych na piętrze budynku ( w istniejących przewodach kominowych ) wraz z niezbędnymi przeróbkami kominów</t>
  </si>
  <si>
    <t>Skucie posadzki lastryko (65m2), wylanie nowej nawierzchni posadzki i ułożenie płytek na wylanej posadzce (65m2) oraz schodach (13m2)</t>
  </si>
  <si>
    <t>BUDOWA SALI SPORTOWEJ WRAZ Z ZAPLECZEM SANITARNO HIGIENICZNYM ORAZ TERMOMODERNIZACJA I REMONT PRZYLEGŁEGO DO NIEJ BUDYNKU DYDAKTYCZNEGO LICEUM OGÓLNOKSZTAŁCĄCEGO IM.JANKA Z CZARNKOWA W CZARNKOWIE</t>
  </si>
  <si>
    <r>
      <t xml:space="preserve">Wycena została opracowana na podstawie wykonanej koncepcji projektowej oraz programu funkcjonalno-użytkowego dla inwestycji "BUDOWA SALI SPORTOWEJ WRAZ Z ZAPLECZEM SANITARNO HIGIENICZNYM ORAZ TERMOMODERNIZACJA I REMONT PRZYLEGŁEGO DO NIEJ BUDYNKU DYDAKTYCZNEGO LICEUM OGÓLNOKSZTAŁCĄCEGO IM.JANKA Z CZARNKOWA W CZARNKOWIE".  Planowane koszty wyliczono zgodnie z zasadami podanymi w Rozporządzeniu Ministra Infrastruktury z dnia 18 maja 2004 r. (Dz.U.04.130.1389) w sprawie określenia metod i podstaw sporządzania kosztorysu inwestorskiego oraz planowanych kosztów robót budowlanych.
Przy ustalaniu planowanych kosztów robót wskaźniki cenowe przyjmowane na podstawie własnych doświadczeń oraz pomocniczo poprzez analogię z aktualnych opracowań wydawnictwa Ośrodka Wdrożeń Ekonomiczno-Organizacyjnych Budownictwa PROMOCJA Sp. z o.o. – SEKOCENBUD. 
</t>
    </r>
    <r>
      <rPr>
        <b/>
        <u/>
        <sz val="11"/>
        <color theme="1"/>
        <rFont val="Arial Narrow"/>
        <family val="2"/>
        <charset val="238"/>
      </rPr>
      <t>Ilość jednostek odniesienia określono szacunkowo z uwagi na brak możliwości sporządzenia szczegółowego przedmiaru robót na obecnym etapie planowanej inwestycji.</t>
    </r>
    <r>
      <rPr>
        <sz val="10"/>
        <color theme="1"/>
        <rFont val="Arial Narrow"/>
        <family val="2"/>
        <charset val="238"/>
      </rPr>
      <t xml:space="preserve">
Koszty przyjęto w kwocie netto.</t>
    </r>
  </si>
  <si>
    <t xml:space="preserve">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</si>
</sst>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0\ &quot;zł&quot;"/>
  </numFmts>
  <fonts count="18" x14ac:knownFonts="1">
    <font>
      <sz val="11"/>
      <color theme="1"/>
      <name val="Calibri"/>
      <family val="2"/>
      <charset val="238"/>
      <scheme val="minor"/>
    </font>
    <font>
      <u/>
      <sz val="11"/>
      <color theme="10"/>
      <name val="Calibri"/>
      <family val="2"/>
      <charset val="238"/>
      <scheme val="minor"/>
    </font>
    <font>
      <sz val="11"/>
      <color theme="1"/>
      <name val="Arial"/>
      <family val="2"/>
      <charset val="238"/>
    </font>
    <font>
      <sz val="10"/>
      <color theme="1"/>
      <name val="Arial"/>
      <family val="2"/>
      <charset val="238"/>
    </font>
    <font>
      <sz val="11"/>
      <color theme="1"/>
      <name val="Arial Narrow"/>
      <family val="2"/>
      <charset val="238"/>
    </font>
    <font>
      <sz val="10"/>
      <color theme="1"/>
      <name val="Arial Narrow"/>
      <family val="2"/>
      <charset val="238"/>
    </font>
    <font>
      <b/>
      <sz val="12"/>
      <color theme="1"/>
      <name val="Arial"/>
      <family val="2"/>
      <charset val="238"/>
    </font>
    <font>
      <b/>
      <sz val="12"/>
      <color theme="1"/>
      <name val="Arial Narrow"/>
      <family val="2"/>
      <charset val="238"/>
    </font>
    <font>
      <b/>
      <sz val="10"/>
      <color theme="1"/>
      <name val="Arial Narrow"/>
      <family val="2"/>
      <charset val="238"/>
    </font>
    <font>
      <sz val="10"/>
      <color theme="3" tint="0.39997558519241921"/>
      <name val="Arial Narrow"/>
      <family val="2"/>
      <charset val="238"/>
    </font>
    <font>
      <u/>
      <sz val="10"/>
      <color theme="3" tint="0.39997558519241921"/>
      <name val="Arial Narrow"/>
      <family val="2"/>
      <charset val="238"/>
    </font>
    <font>
      <b/>
      <sz val="11"/>
      <color theme="1"/>
      <name val="Arial"/>
      <family val="2"/>
      <charset val="238"/>
    </font>
    <font>
      <b/>
      <sz val="11"/>
      <color theme="1"/>
      <name val="Arial Narrow"/>
      <family val="2"/>
      <charset val="238"/>
    </font>
    <font>
      <sz val="11"/>
      <name val="Arial"/>
      <family val="2"/>
      <charset val="238"/>
    </font>
    <font>
      <sz val="12"/>
      <color theme="1"/>
      <name val="Arial"/>
      <family val="2"/>
      <charset val="238"/>
    </font>
    <font>
      <sz val="12"/>
      <color theme="1"/>
      <name val="Arial Narrow"/>
      <family val="2"/>
      <charset val="238"/>
    </font>
    <font>
      <b/>
      <u/>
      <sz val="11"/>
      <color theme="1"/>
      <name val="Arial Narrow"/>
      <family val="2"/>
      <charset val="238"/>
    </font>
    <font>
      <b/>
      <sz val="11"/>
      <color rgb="FFFF0000"/>
      <name val="Arial Narrow"/>
      <family val="2"/>
      <charset val="238"/>
    </font>
  </fonts>
  <fills count="9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8" tint="0.59999389629810485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theme="8" tint="0.39997558519241921"/>
        <bgColor indexed="64"/>
      </patternFill>
    </fill>
    <fill>
      <patternFill patternType="solid">
        <fgColor theme="3" tint="0.59999389629810485"/>
        <bgColor indexed="64"/>
      </patternFill>
    </fill>
  </fills>
  <borders count="33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  <border>
      <left/>
      <right/>
      <top style="thin">
        <color indexed="64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auto="1"/>
      </bottom>
      <diagonal/>
    </border>
  </borders>
  <cellStyleXfs count="2">
    <xf numFmtId="0" fontId="0" fillId="0" borderId="0"/>
    <xf numFmtId="0" fontId="1" fillId="0" borderId="0" applyNumberFormat="0" applyFill="0" applyBorder="0" applyAlignment="0" applyProtection="0"/>
  </cellStyleXfs>
  <cellXfs count="129">
    <xf numFmtId="0" fontId="0" fillId="0" borderId="0" xfId="0"/>
    <xf numFmtId="9" fontId="0" fillId="0" borderId="0" xfId="0" applyNumberFormat="1"/>
    <xf numFmtId="0" fontId="2" fillId="0" borderId="8" xfId="0" applyFont="1" applyBorder="1" applyAlignment="1">
      <alignment wrapText="1"/>
    </xf>
    <xf numFmtId="0" fontId="2" fillId="0" borderId="9" xfId="0" applyFont="1" applyBorder="1" applyAlignment="1">
      <alignment horizontal="center" vertical="center"/>
    </xf>
    <xf numFmtId="2" fontId="2" fillId="0" borderId="16" xfId="0" applyNumberFormat="1" applyFont="1" applyBorder="1" applyAlignment="1">
      <alignment horizontal="center" vertical="center"/>
    </xf>
    <xf numFmtId="0" fontId="2" fillId="0" borderId="16" xfId="0" applyFont="1" applyBorder="1" applyAlignment="1">
      <alignment horizontal="center" vertical="center"/>
    </xf>
    <xf numFmtId="2" fontId="2" fillId="0" borderId="2" xfId="0" applyNumberFormat="1" applyFont="1" applyBorder="1" applyAlignment="1">
      <alignment horizontal="center" vertical="center"/>
    </xf>
    <xf numFmtId="0" fontId="5" fillId="0" borderId="2" xfId="0" applyFont="1" applyBorder="1"/>
    <xf numFmtId="0" fontId="6" fillId="2" borderId="5" xfId="0" applyFont="1" applyFill="1" applyBorder="1" applyAlignment="1">
      <alignment horizontal="left" wrapText="1" indent="2"/>
    </xf>
    <xf numFmtId="0" fontId="5" fillId="0" borderId="0" xfId="0" applyFont="1" applyAlignment="1">
      <alignment wrapText="1"/>
    </xf>
    <xf numFmtId="0" fontId="5" fillId="0" borderId="13" xfId="0" applyFont="1" applyBorder="1" applyAlignment="1">
      <alignment wrapText="1"/>
    </xf>
    <xf numFmtId="0" fontId="5" fillId="0" borderId="0" xfId="0" applyFont="1"/>
    <xf numFmtId="2" fontId="5" fillId="0" borderId="0" xfId="0" applyNumberFormat="1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right" vertical="center" indent="3"/>
    </xf>
    <xf numFmtId="164" fontId="5" fillId="0" borderId="0" xfId="0" applyNumberFormat="1" applyFont="1" applyAlignment="1">
      <alignment horizontal="right" vertical="center" indent="3"/>
    </xf>
    <xf numFmtId="0" fontId="8" fillId="5" borderId="6" xfId="0" applyFont="1" applyFill="1" applyBorder="1" applyAlignment="1">
      <alignment horizontal="center" vertical="center" wrapText="1"/>
    </xf>
    <xf numFmtId="0" fontId="5" fillId="0" borderId="0" xfId="0" applyFont="1" applyFill="1"/>
    <xf numFmtId="0" fontId="5" fillId="0" borderId="0" xfId="0" applyFont="1" applyAlignment="1">
      <alignment horizontal="center" vertical="center"/>
    </xf>
    <xf numFmtId="2" fontId="5" fillId="0" borderId="0" xfId="0" applyNumberFormat="1" applyFont="1" applyBorder="1" applyAlignment="1">
      <alignment horizontal="center" vertical="center"/>
    </xf>
    <xf numFmtId="0" fontId="5" fillId="0" borderId="0" xfId="0" applyFont="1" applyBorder="1"/>
    <xf numFmtId="2" fontId="5" fillId="0" borderId="0" xfId="0" applyNumberFormat="1" applyFont="1" applyBorder="1" applyAlignment="1">
      <alignment horizontal="right" vertical="center" indent="3"/>
    </xf>
    <xf numFmtId="164" fontId="5" fillId="0" borderId="0" xfId="0" applyNumberFormat="1" applyFont="1" applyAlignment="1">
      <alignment horizontal="center" vertical="center"/>
    </xf>
    <xf numFmtId="164" fontId="5" fillId="0" borderId="0" xfId="0" applyNumberFormat="1" applyFont="1" applyBorder="1" applyAlignment="1">
      <alignment horizontal="right" vertical="center" indent="3"/>
    </xf>
    <xf numFmtId="0" fontId="5" fillId="0" borderId="12" xfId="0" applyFont="1" applyBorder="1"/>
    <xf numFmtId="0" fontId="2" fillId="0" borderId="3" xfId="0" applyFont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2" fontId="6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2" fontId="6" fillId="0" borderId="1" xfId="0" applyNumberFormat="1" applyFont="1" applyBorder="1" applyAlignment="1">
      <alignment horizontal="center" vertical="center" wrapText="1"/>
    </xf>
    <xf numFmtId="164" fontId="6" fillId="0" borderId="1" xfId="0" applyNumberFormat="1" applyFont="1" applyBorder="1" applyAlignment="1">
      <alignment horizontal="center" vertical="center"/>
    </xf>
    <xf numFmtId="0" fontId="11" fillId="4" borderId="5" xfId="0" applyFont="1" applyFill="1" applyBorder="1" applyAlignment="1">
      <alignment horizontal="left" wrapText="1" indent="2"/>
    </xf>
    <xf numFmtId="2" fontId="2" fillId="4" borderId="6" xfId="0" applyNumberFormat="1" applyFont="1" applyFill="1" applyBorder="1" applyAlignment="1">
      <alignment horizontal="left" vertical="center" indent="2"/>
    </xf>
    <xf numFmtId="0" fontId="2" fillId="4" borderId="6" xfId="0" applyFont="1" applyFill="1" applyBorder="1" applyAlignment="1">
      <alignment horizontal="left" vertical="center" indent="2"/>
    </xf>
    <xf numFmtId="0" fontId="3" fillId="4" borderId="6" xfId="0" applyFont="1" applyFill="1" applyBorder="1" applyAlignment="1">
      <alignment horizontal="left" indent="2"/>
    </xf>
    <xf numFmtId="2" fontId="3" fillId="4" borderId="6" xfId="0" applyNumberFormat="1" applyFont="1" applyFill="1" applyBorder="1" applyAlignment="1">
      <alignment horizontal="left" vertical="center" indent="2"/>
    </xf>
    <xf numFmtId="2" fontId="6" fillId="2" borderId="6" xfId="0" applyNumberFormat="1" applyFont="1" applyFill="1" applyBorder="1" applyAlignment="1">
      <alignment horizontal="left" vertical="center" indent="2"/>
    </xf>
    <xf numFmtId="0" fontId="6" fillId="2" borderId="6" xfId="0" applyFont="1" applyFill="1" applyBorder="1" applyAlignment="1">
      <alignment horizontal="left" vertical="center" indent="2"/>
    </xf>
    <xf numFmtId="0" fontId="6" fillId="2" borderId="6" xfId="0" applyFont="1" applyFill="1" applyBorder="1" applyAlignment="1">
      <alignment horizontal="left" indent="2"/>
    </xf>
    <xf numFmtId="164" fontId="6" fillId="6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wrapText="1"/>
    </xf>
    <xf numFmtId="2" fontId="7" fillId="2" borderId="6" xfId="0" applyNumberFormat="1" applyFont="1" applyFill="1" applyBorder="1"/>
    <xf numFmtId="0" fontId="7" fillId="2" borderId="6" xfId="0" applyFont="1" applyFill="1" applyBorder="1"/>
    <xf numFmtId="2" fontId="7" fillId="2" borderId="6" xfId="0" applyNumberFormat="1" applyFont="1" applyFill="1" applyBorder="1" applyAlignment="1">
      <alignment horizontal="center" vertical="center" wrapText="1"/>
    </xf>
    <xf numFmtId="164" fontId="2" fillId="4" borderId="1" xfId="0" applyNumberFormat="1" applyFont="1" applyFill="1" applyBorder="1" applyAlignment="1">
      <alignment horizontal="center" vertical="center"/>
    </xf>
    <xf numFmtId="2" fontId="4" fillId="4" borderId="6" xfId="0" applyNumberFormat="1" applyFont="1" applyFill="1" applyBorder="1" applyAlignment="1">
      <alignment horizontal="left" vertical="center" indent="2"/>
    </xf>
    <xf numFmtId="2" fontId="2" fillId="0" borderId="0" xfId="0" applyNumberFormat="1" applyFont="1" applyBorder="1" applyAlignment="1">
      <alignment horizontal="center" vertical="center"/>
    </xf>
    <xf numFmtId="164" fontId="2" fillId="7" borderId="4" xfId="0" applyNumberFormat="1" applyFont="1" applyFill="1" applyBorder="1" applyAlignment="1">
      <alignment horizontal="center" vertical="center"/>
    </xf>
    <xf numFmtId="0" fontId="4" fillId="0" borderId="0" xfId="0" applyFont="1" applyBorder="1" applyAlignment="1">
      <alignment horizontal="center" vertical="center"/>
    </xf>
    <xf numFmtId="0" fontId="4" fillId="0" borderId="0" xfId="0" applyFont="1" applyBorder="1"/>
    <xf numFmtId="2" fontId="12" fillId="0" borderId="0" xfId="0" applyNumberFormat="1" applyFont="1" applyFill="1" applyBorder="1" applyAlignment="1">
      <alignment horizontal="right" vertical="center" indent="3"/>
    </xf>
    <xf numFmtId="2" fontId="4" fillId="0" borderId="0" xfId="0" applyNumberFormat="1" applyFont="1" applyBorder="1" applyAlignment="1">
      <alignment horizontal="right" vertical="center" indent="3"/>
    </xf>
    <xf numFmtId="164" fontId="4" fillId="0" borderId="14" xfId="0" applyNumberFormat="1" applyFont="1" applyBorder="1" applyAlignment="1">
      <alignment horizontal="right" vertical="center" indent="3"/>
    </xf>
    <xf numFmtId="164" fontId="12" fillId="4" borderId="1" xfId="0" applyNumberFormat="1" applyFont="1" applyFill="1" applyBorder="1" applyAlignment="1">
      <alignment horizontal="right" vertical="center" indent="3"/>
    </xf>
    <xf numFmtId="2" fontId="12" fillId="0" borderId="12" xfId="0" applyNumberFormat="1" applyFont="1" applyFill="1" applyBorder="1" applyAlignment="1">
      <alignment horizontal="right" vertical="center" indent="3"/>
    </xf>
    <xf numFmtId="0" fontId="8" fillId="0" borderId="6" xfId="0" applyFont="1" applyFill="1" applyBorder="1" applyAlignment="1">
      <alignment horizontal="center" vertical="center" wrapText="1"/>
    </xf>
    <xf numFmtId="0" fontId="8" fillId="0" borderId="7" xfId="0" applyFont="1" applyFill="1" applyBorder="1" applyAlignment="1">
      <alignment horizontal="center" vertical="center" wrapText="1"/>
    </xf>
    <xf numFmtId="0" fontId="4" fillId="0" borderId="5" xfId="0" applyFont="1" applyFill="1" applyBorder="1" applyAlignment="1">
      <alignment horizontal="left" vertical="top" wrapText="1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164" fontId="2" fillId="7" borderId="17" xfId="0" applyNumberFormat="1" applyFont="1" applyFill="1" applyBorder="1" applyAlignment="1">
      <alignment horizontal="center" vertical="center"/>
    </xf>
    <xf numFmtId="0" fontId="6" fillId="2" borderId="0" xfId="0" applyFont="1" applyFill="1" applyBorder="1" applyAlignment="1">
      <alignment horizontal="left" indent="2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2" fillId="4" borderId="18" xfId="0" applyFont="1" applyFill="1" applyBorder="1" applyAlignment="1">
      <alignment horizontal="left" wrapText="1"/>
    </xf>
    <xf numFmtId="164" fontId="6" fillId="4" borderId="1" xfId="0" applyNumberFormat="1" applyFont="1" applyFill="1" applyBorder="1" applyAlignment="1">
      <alignment horizontal="center" vertical="center"/>
    </xf>
    <xf numFmtId="2" fontId="2" fillId="0" borderId="19" xfId="0" applyNumberFormat="1" applyFont="1" applyBorder="1" applyAlignment="1">
      <alignment horizontal="center" vertical="center"/>
    </xf>
    <xf numFmtId="164" fontId="2" fillId="7" borderId="20" xfId="0" applyNumberFormat="1" applyFont="1" applyFill="1" applyBorder="1" applyAlignment="1">
      <alignment horizontal="center" vertical="center"/>
    </xf>
    <xf numFmtId="0" fontId="2" fillId="0" borderId="21" xfId="0" applyFont="1" applyBorder="1" applyAlignment="1">
      <alignment horizontal="left" vertical="center" wrapText="1"/>
    </xf>
    <xf numFmtId="164" fontId="2" fillId="6" borderId="1" xfId="0" applyNumberFormat="1" applyFont="1" applyFill="1" applyBorder="1" applyAlignment="1">
      <alignment horizontal="center" vertical="center"/>
    </xf>
    <xf numFmtId="0" fontId="6" fillId="2" borderId="5" xfId="0" applyFont="1" applyFill="1" applyBorder="1" applyAlignment="1">
      <alignment horizontal="left" vertical="center" wrapText="1"/>
    </xf>
    <xf numFmtId="2" fontId="4" fillId="2" borderId="6" xfId="0" applyNumberFormat="1" applyFont="1" applyFill="1" applyBorder="1" applyAlignment="1">
      <alignment horizontal="left" vertical="center" indent="2"/>
    </xf>
    <xf numFmtId="0" fontId="2" fillId="0" borderId="15" xfId="0" applyFont="1" applyBorder="1" applyAlignment="1">
      <alignment horizontal="left" vertical="center" wrapText="1"/>
    </xf>
    <xf numFmtId="0" fontId="11" fillId="4" borderId="5" xfId="0" applyFont="1" applyFill="1" applyBorder="1" applyAlignment="1">
      <alignment horizontal="left" vertical="center" wrapText="1"/>
    </xf>
    <xf numFmtId="2" fontId="12" fillId="4" borderId="6" xfId="0" applyNumberFormat="1" applyFont="1" applyFill="1" applyBorder="1" applyAlignment="1">
      <alignment horizontal="left" vertical="center" indent="2"/>
    </xf>
    <xf numFmtId="164" fontId="11" fillId="4" borderId="1" xfId="0" applyNumberFormat="1" applyFont="1" applyFill="1" applyBorder="1" applyAlignment="1">
      <alignment horizontal="center" vertical="center"/>
    </xf>
    <xf numFmtId="2" fontId="15" fillId="2" borderId="6" xfId="0" applyNumberFormat="1" applyFont="1" applyFill="1" applyBorder="1" applyAlignment="1">
      <alignment horizontal="left" vertical="center" indent="2"/>
    </xf>
    <xf numFmtId="2" fontId="14" fillId="2" borderId="6" xfId="0" applyNumberFormat="1" applyFont="1" applyFill="1" applyBorder="1" applyAlignment="1">
      <alignment horizontal="left" vertical="center" indent="2"/>
    </xf>
    <xf numFmtId="2" fontId="2" fillId="2" borderId="6" xfId="0" applyNumberFormat="1" applyFont="1" applyFill="1" applyBorder="1" applyAlignment="1">
      <alignment horizontal="center" vertical="center"/>
    </xf>
    <xf numFmtId="2" fontId="2" fillId="2" borderId="7" xfId="0" applyNumberFormat="1" applyFont="1" applyFill="1" applyBorder="1" applyAlignment="1">
      <alignment horizontal="center" vertical="center"/>
    </xf>
    <xf numFmtId="0" fontId="2" fillId="0" borderId="16" xfId="0" applyFont="1" applyBorder="1"/>
    <xf numFmtId="2" fontId="2" fillId="0" borderId="16" xfId="0" applyNumberFormat="1" applyFont="1" applyBorder="1" applyAlignment="1">
      <alignment horizontal="right" vertical="center" indent="3"/>
    </xf>
    <xf numFmtId="2" fontId="2" fillId="0" borderId="22" xfId="0" applyNumberFormat="1" applyFont="1" applyBorder="1" applyAlignment="1">
      <alignment horizontal="center" vertical="center"/>
    </xf>
    <xf numFmtId="164" fontId="2" fillId="7" borderId="22" xfId="0" applyNumberFormat="1" applyFont="1" applyFill="1" applyBorder="1" applyAlignment="1">
      <alignment horizontal="center" vertical="center"/>
    </xf>
    <xf numFmtId="0" fontId="5" fillId="0" borderId="0" xfId="0" applyFont="1" applyAlignment="1">
      <alignment horizontal="center" vertical="center"/>
    </xf>
    <xf numFmtId="2" fontId="2" fillId="0" borderId="16" xfId="0" applyNumberFormat="1" applyFont="1" applyFill="1" applyBorder="1" applyAlignment="1">
      <alignment horizontal="right" vertical="center" indent="3"/>
    </xf>
    <xf numFmtId="0" fontId="6" fillId="2" borderId="5" xfId="0" applyFont="1" applyFill="1" applyBorder="1"/>
    <xf numFmtId="0" fontId="13" fillId="0" borderId="8" xfId="0" applyFont="1" applyBorder="1"/>
    <xf numFmtId="0" fontId="2" fillId="0" borderId="3" xfId="0" applyFont="1" applyBorder="1"/>
    <xf numFmtId="0" fontId="2" fillId="0" borderId="21" xfId="0" applyFont="1" applyBorder="1"/>
    <xf numFmtId="0" fontId="2" fillId="0" borderId="24" xfId="0" applyFont="1" applyBorder="1"/>
    <xf numFmtId="0" fontId="2" fillId="0" borderId="23" xfId="0" applyFont="1" applyBorder="1" applyAlignment="1">
      <alignment vertical="center" wrapText="1"/>
    </xf>
    <xf numFmtId="0" fontId="2" fillId="0" borderId="15" xfId="0" applyFont="1" applyBorder="1" applyAlignment="1">
      <alignment wrapText="1"/>
    </xf>
    <xf numFmtId="0" fontId="2" fillId="0" borderId="24" xfId="0" applyFont="1" applyBorder="1" applyAlignment="1">
      <alignment horizontal="left" vertical="center" wrapText="1"/>
    </xf>
    <xf numFmtId="164" fontId="2" fillId="8" borderId="10" xfId="0" applyNumberFormat="1" applyFont="1" applyFill="1" applyBorder="1" applyAlignment="1">
      <alignment horizontal="center" vertical="center"/>
    </xf>
    <xf numFmtId="164" fontId="2" fillId="8" borderId="25" xfId="0" applyNumberFormat="1" applyFont="1" applyFill="1" applyBorder="1" applyAlignment="1">
      <alignment horizontal="center" vertical="center"/>
    </xf>
    <xf numFmtId="164" fontId="12" fillId="3" borderId="1" xfId="0" applyNumberFormat="1" applyFont="1" applyFill="1" applyBorder="1" applyAlignment="1">
      <alignment horizontal="right" vertical="center" indent="3"/>
    </xf>
    <xf numFmtId="0" fontId="2" fillId="0" borderId="26" xfId="0" applyFont="1" applyBorder="1" applyAlignment="1">
      <alignment horizontal="center" vertical="center"/>
    </xf>
    <xf numFmtId="0" fontId="2" fillId="0" borderId="27" xfId="0" applyFont="1" applyBorder="1" applyAlignment="1">
      <alignment horizontal="center" vertical="center"/>
    </xf>
    <xf numFmtId="2" fontId="2" fillId="0" borderId="0" xfId="0" applyNumberFormat="1" applyFont="1" applyAlignment="1">
      <alignment horizontal="center" vertical="center"/>
    </xf>
    <xf numFmtId="2" fontId="12" fillId="0" borderId="5" xfId="0" applyNumberFormat="1" applyFont="1" applyFill="1" applyBorder="1" applyAlignment="1">
      <alignment horizontal="right" vertical="center" indent="3"/>
    </xf>
    <xf numFmtId="2" fontId="12" fillId="0" borderId="7" xfId="0" applyNumberFormat="1" applyFont="1" applyFill="1" applyBorder="1" applyAlignment="1">
      <alignment horizontal="right" vertical="center" indent="3"/>
    </xf>
    <xf numFmtId="0" fontId="2" fillId="0" borderId="29" xfId="0" applyFont="1" applyBorder="1" applyAlignment="1">
      <alignment wrapText="1"/>
    </xf>
    <xf numFmtId="2" fontId="2" fillId="0" borderId="27" xfId="0" applyNumberFormat="1" applyFont="1" applyBorder="1" applyAlignment="1">
      <alignment horizontal="center" vertical="center"/>
    </xf>
    <xf numFmtId="0" fontId="7" fillId="2" borderId="28" xfId="0" applyFont="1" applyFill="1" applyBorder="1"/>
    <xf numFmtId="2" fontId="2" fillId="0" borderId="27" xfId="0" applyNumberFormat="1" applyFont="1" applyBorder="1" applyAlignment="1">
      <alignment horizontal="center" vertical="center" wrapText="1"/>
    </xf>
    <xf numFmtId="164" fontId="2" fillId="7" borderId="30" xfId="0" applyNumberFormat="1" applyFont="1" applyFill="1" applyBorder="1" applyAlignment="1">
      <alignment horizontal="center" vertical="center"/>
    </xf>
    <xf numFmtId="0" fontId="2" fillId="0" borderId="24" xfId="0" applyFont="1" applyBorder="1" applyAlignment="1">
      <alignment wrapText="1"/>
    </xf>
    <xf numFmtId="2" fontId="2" fillId="0" borderId="26" xfId="0" applyNumberFormat="1" applyFont="1" applyBorder="1" applyAlignment="1">
      <alignment horizontal="center" vertical="center"/>
    </xf>
    <xf numFmtId="0" fontId="7" fillId="2" borderId="31" xfId="0" applyFont="1" applyFill="1" applyBorder="1"/>
    <xf numFmtId="2" fontId="2" fillId="0" borderId="26" xfId="0" applyNumberFormat="1" applyFont="1" applyBorder="1" applyAlignment="1">
      <alignment horizontal="center" vertical="center" wrapText="1"/>
    </xf>
    <xf numFmtId="164" fontId="2" fillId="7" borderId="32" xfId="0" applyNumberFormat="1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2" fontId="12" fillId="0" borderId="11" xfId="0" applyNumberFormat="1" applyFont="1" applyFill="1" applyBorder="1" applyAlignment="1">
      <alignment horizontal="right" vertical="center" indent="3"/>
    </xf>
    <xf numFmtId="0" fontId="12" fillId="5" borderId="5" xfId="0" applyFont="1" applyFill="1" applyBorder="1" applyAlignment="1">
      <alignment horizontal="center" vertical="center" wrapText="1"/>
    </xf>
    <xf numFmtId="0" fontId="12" fillId="5" borderId="6" xfId="0" applyFont="1" applyFill="1" applyBorder="1" applyAlignment="1">
      <alignment horizontal="center" vertical="center" wrapText="1"/>
    </xf>
    <xf numFmtId="0" fontId="12" fillId="5" borderId="7" xfId="0" applyFont="1" applyFill="1" applyBorder="1" applyAlignment="1">
      <alignment horizontal="center" vertical="center" wrapText="1"/>
    </xf>
    <xf numFmtId="0" fontId="10" fillId="5" borderId="5" xfId="1" applyFont="1" applyFill="1" applyBorder="1" applyAlignment="1">
      <alignment horizontal="center" wrapText="1"/>
    </xf>
    <xf numFmtId="0" fontId="9" fillId="5" borderId="6" xfId="0" applyFont="1" applyFill="1" applyBorder="1" applyAlignment="1">
      <alignment horizontal="center" wrapText="1"/>
    </xf>
    <xf numFmtId="0" fontId="9" fillId="5" borderId="7" xfId="0" applyFont="1" applyFill="1" applyBorder="1" applyAlignment="1">
      <alignment horizontal="center" wrapText="1"/>
    </xf>
    <xf numFmtId="0" fontId="5" fillId="0" borderId="5" xfId="0" applyFont="1" applyFill="1" applyBorder="1" applyAlignment="1">
      <alignment horizontal="left" vertical="top" wrapText="1"/>
    </xf>
    <xf numFmtId="0" fontId="5" fillId="0" borderId="6" xfId="0" applyFont="1" applyFill="1" applyBorder="1" applyAlignment="1">
      <alignment horizontal="left" vertical="top" wrapText="1"/>
    </xf>
    <xf numFmtId="0" fontId="5" fillId="0" borderId="7" xfId="0" applyFont="1" applyFill="1" applyBorder="1" applyAlignment="1">
      <alignment horizontal="left" vertical="top" wrapText="1"/>
    </xf>
    <xf numFmtId="2" fontId="7" fillId="4" borderId="6" xfId="0" applyNumberFormat="1" applyFont="1" applyFill="1" applyBorder="1" applyAlignment="1">
      <alignment horizontal="center"/>
    </xf>
    <xf numFmtId="0" fontId="6" fillId="2" borderId="5" xfId="0" applyFont="1" applyFill="1" applyBorder="1" applyAlignment="1">
      <alignment horizontal="left" vertical="top" wrapText="1"/>
    </xf>
    <xf numFmtId="0" fontId="6" fillId="2" borderId="6" xfId="0" applyFont="1" applyFill="1" applyBorder="1" applyAlignment="1">
      <alignment horizontal="left" vertical="top" wrapText="1"/>
    </xf>
  </cellXfs>
  <cellStyles count="2">
    <cellStyle name="Hiperłącze" xfId="1" builtinId="8"/>
    <cellStyle name="Normalny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Pakiet 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2:K146"/>
  <sheetViews>
    <sheetView tabSelected="1" topLeftCell="A131" zoomScaleNormal="100" workbookViewId="0">
      <selection activeCell="L133" sqref="L133"/>
    </sheetView>
  </sheetViews>
  <sheetFormatPr defaultColWidth="9.140625" defaultRowHeight="12.75" x14ac:dyDescent="0.2"/>
  <cols>
    <col min="1" max="1" width="3.85546875" style="11" customWidth="1"/>
    <col min="2" max="2" width="60" style="9" customWidth="1"/>
    <col min="3" max="3" width="9.85546875" style="12" bestFit="1" customWidth="1"/>
    <col min="4" max="4" width="9.140625" style="13" customWidth="1"/>
    <col min="5" max="5" width="0" style="11" hidden="1" customWidth="1"/>
    <col min="6" max="6" width="15.7109375" style="14" customWidth="1"/>
    <col min="7" max="7" width="24.140625" style="15" customWidth="1"/>
    <col min="8" max="8" width="24" style="11" customWidth="1"/>
    <col min="9" max="9" width="13.85546875" style="9" customWidth="1"/>
    <col min="10" max="11" width="7.7109375" style="13" customWidth="1"/>
    <col min="12" max="15" width="7.7109375" style="11" customWidth="1"/>
    <col min="16" max="16" width="11.140625" style="11" customWidth="1"/>
    <col min="17" max="17" width="13.42578125" style="11" customWidth="1"/>
    <col min="18" max="21" width="7.7109375" style="11" customWidth="1"/>
    <col min="22" max="22" width="9.140625" style="11"/>
    <col min="23" max="23" width="11.7109375" style="11" customWidth="1"/>
    <col min="24" max="16384" width="9.140625" style="11"/>
  </cols>
  <sheetData>
    <row r="2" spans="2:11" ht="12" customHeight="1" thickBot="1" x14ac:dyDescent="0.25"/>
    <row r="3" spans="2:11" ht="13.5" hidden="1" thickBot="1" x14ac:dyDescent="0.25"/>
    <row r="4" spans="2:11" ht="60.75" customHeight="1" thickBot="1" x14ac:dyDescent="0.25">
      <c r="B4" s="117" t="s">
        <v>184</v>
      </c>
      <c r="C4" s="118"/>
      <c r="D4" s="118"/>
      <c r="E4" s="118"/>
      <c r="F4" s="118"/>
      <c r="G4" s="119"/>
    </row>
    <row r="5" spans="2:11" ht="36.75" customHeight="1" thickBot="1" x14ac:dyDescent="0.25">
      <c r="B5" s="58" t="s">
        <v>72</v>
      </c>
      <c r="C5" s="56"/>
      <c r="D5" s="56"/>
      <c r="E5" s="16"/>
      <c r="F5" s="56"/>
      <c r="G5" s="57"/>
      <c r="J5" s="18"/>
      <c r="K5" s="18"/>
    </row>
    <row r="6" spans="2:11" ht="136.5" customHeight="1" thickBot="1" x14ac:dyDescent="0.25">
      <c r="B6" s="123" t="s">
        <v>185</v>
      </c>
      <c r="C6" s="124"/>
      <c r="D6" s="124"/>
      <c r="E6" s="124"/>
      <c r="F6" s="124"/>
      <c r="G6" s="125"/>
      <c r="J6" s="18"/>
      <c r="K6" s="18"/>
    </row>
    <row r="7" spans="2:11" ht="13.5" thickBot="1" x14ac:dyDescent="0.25">
      <c r="B7" s="120"/>
      <c r="C7" s="121"/>
      <c r="D7" s="121"/>
      <c r="E7" s="121"/>
      <c r="F7" s="121"/>
      <c r="G7" s="122"/>
    </row>
    <row r="8" spans="2:11" ht="32.25" thickBot="1" x14ac:dyDescent="0.25">
      <c r="B8" s="26" t="s">
        <v>8</v>
      </c>
      <c r="C8" s="27" t="s">
        <v>9</v>
      </c>
      <c r="D8" s="28" t="s">
        <v>10</v>
      </c>
      <c r="E8" s="29"/>
      <c r="F8" s="30" t="s">
        <v>4</v>
      </c>
      <c r="G8" s="31" t="s">
        <v>5</v>
      </c>
    </row>
    <row r="9" spans="2:11" ht="16.5" thickBot="1" x14ac:dyDescent="0.3">
      <c r="B9" s="41" t="s">
        <v>79</v>
      </c>
      <c r="C9" s="42"/>
      <c r="D9" s="43"/>
      <c r="E9" s="43"/>
      <c r="F9" s="44"/>
      <c r="G9" s="40">
        <f>SUM(G11:G13)</f>
        <v>0</v>
      </c>
    </row>
    <row r="10" spans="2:11" ht="16.5" thickBot="1" x14ac:dyDescent="0.3">
      <c r="B10" s="67" t="s">
        <v>88</v>
      </c>
      <c r="C10" s="126"/>
      <c r="D10" s="126"/>
      <c r="E10" s="126"/>
      <c r="F10" s="126"/>
      <c r="G10" s="68">
        <f>SUM(G11:G13)</f>
        <v>0</v>
      </c>
      <c r="J10" s="65"/>
      <c r="K10" s="65"/>
    </row>
    <row r="11" spans="2:11" ht="29.25" x14ac:dyDescent="0.25">
      <c r="B11" s="105" t="s">
        <v>123</v>
      </c>
      <c r="C11" s="106">
        <v>201</v>
      </c>
      <c r="D11" s="101" t="s">
        <v>67</v>
      </c>
      <c r="E11" s="107"/>
      <c r="F11" s="108"/>
      <c r="G11" s="109">
        <f>C11*F11</f>
        <v>0</v>
      </c>
      <c r="J11" s="87"/>
      <c r="K11" s="87"/>
    </row>
    <row r="12" spans="2:11" ht="28.5" x14ac:dyDescent="0.2">
      <c r="B12" s="25" t="s">
        <v>161</v>
      </c>
      <c r="C12" s="6">
        <v>1</v>
      </c>
      <c r="D12" s="6" t="s">
        <v>3</v>
      </c>
      <c r="E12" s="6"/>
      <c r="F12" s="6"/>
      <c r="G12" s="48">
        <f>C12*F12</f>
        <v>0</v>
      </c>
      <c r="J12" s="87"/>
      <c r="K12" s="87"/>
    </row>
    <row r="13" spans="2:11" ht="44.25" thickBot="1" x14ac:dyDescent="0.3">
      <c r="B13" s="110" t="s">
        <v>156</v>
      </c>
      <c r="C13" s="111">
        <v>1</v>
      </c>
      <c r="D13" s="100" t="s">
        <v>3</v>
      </c>
      <c r="E13" s="112"/>
      <c r="F13" s="113"/>
      <c r="G13" s="114">
        <f>C13*F13</f>
        <v>0</v>
      </c>
      <c r="J13" s="60"/>
      <c r="K13" s="60"/>
    </row>
    <row r="14" spans="2:11" ht="16.5" thickBot="1" x14ac:dyDescent="0.3">
      <c r="B14" s="8" t="s">
        <v>89</v>
      </c>
      <c r="C14" s="37"/>
      <c r="D14" s="38"/>
      <c r="E14" s="39"/>
      <c r="F14" s="37"/>
      <c r="G14" s="40">
        <f>SUM(G15+G17+G21+G31+G36+G39+G42+G47+G55)</f>
        <v>0</v>
      </c>
    </row>
    <row r="15" spans="2:11" ht="15.75" thickBot="1" x14ac:dyDescent="0.3">
      <c r="B15" s="32" t="s">
        <v>80</v>
      </c>
      <c r="C15" s="33"/>
      <c r="D15" s="34"/>
      <c r="E15" s="35"/>
      <c r="F15" s="36"/>
      <c r="G15" s="45">
        <f>SUM(G16)</f>
        <v>0</v>
      </c>
      <c r="J15" s="60"/>
      <c r="K15" s="60"/>
    </row>
    <row r="16" spans="2:11" ht="29.25" thickBot="1" x14ac:dyDescent="0.3">
      <c r="B16" s="25" t="s">
        <v>121</v>
      </c>
      <c r="C16" s="6">
        <v>754.77</v>
      </c>
      <c r="D16" s="3" t="s">
        <v>67</v>
      </c>
      <c r="E16" s="39"/>
      <c r="F16" s="6"/>
      <c r="G16" s="48">
        <f>C16*F16</f>
        <v>0</v>
      </c>
      <c r="J16" s="59"/>
      <c r="K16" s="59"/>
    </row>
    <row r="17" spans="2:11" ht="15.75" thickBot="1" x14ac:dyDescent="0.3">
      <c r="B17" s="32" t="s">
        <v>81</v>
      </c>
      <c r="C17" s="33"/>
      <c r="D17" s="34"/>
      <c r="E17" s="35"/>
      <c r="F17" s="36"/>
      <c r="G17" s="45">
        <f>SUM(G18:G20)</f>
        <v>0</v>
      </c>
      <c r="J17" s="60"/>
      <c r="K17" s="60"/>
    </row>
    <row r="18" spans="2:11" ht="16.5" thickBot="1" x14ac:dyDescent="0.3">
      <c r="B18" s="25" t="s">
        <v>104</v>
      </c>
      <c r="C18" s="6">
        <v>1557</v>
      </c>
      <c r="D18" s="6" t="s">
        <v>0</v>
      </c>
      <c r="E18" s="39"/>
      <c r="F18" s="6"/>
      <c r="G18" s="48">
        <f t="shared" ref="G18:G46" si="0">C18*F18</f>
        <v>0</v>
      </c>
      <c r="J18" s="59"/>
      <c r="K18" s="59"/>
    </row>
    <row r="19" spans="2:11" ht="16.5" thickBot="1" x14ac:dyDescent="0.3">
      <c r="B19" s="25" t="s">
        <v>66</v>
      </c>
      <c r="C19" s="6">
        <v>160</v>
      </c>
      <c r="D19" s="69" t="s">
        <v>0</v>
      </c>
      <c r="E19" s="39"/>
      <c r="F19" s="6"/>
      <c r="G19" s="48">
        <f t="shared" si="0"/>
        <v>0</v>
      </c>
      <c r="J19" s="59"/>
      <c r="K19" s="59"/>
    </row>
    <row r="20" spans="2:11" ht="29.25" thickBot="1" x14ac:dyDescent="0.3">
      <c r="B20" s="25" t="s">
        <v>122</v>
      </c>
      <c r="C20" s="6">
        <v>754.77</v>
      </c>
      <c r="D20" s="100" t="s">
        <v>67</v>
      </c>
      <c r="E20" s="39"/>
      <c r="F20" s="6"/>
      <c r="G20" s="48">
        <f t="shared" si="0"/>
        <v>0</v>
      </c>
      <c r="J20" s="59"/>
      <c r="K20" s="59"/>
    </row>
    <row r="21" spans="2:11" ht="15.75" thickBot="1" x14ac:dyDescent="0.3">
      <c r="B21" s="32" t="s">
        <v>82</v>
      </c>
      <c r="C21" s="33"/>
      <c r="D21" s="34"/>
      <c r="E21" s="35"/>
      <c r="F21" s="36"/>
      <c r="G21" s="45">
        <f>SUM(G22:G30)</f>
        <v>0</v>
      </c>
      <c r="J21" s="60"/>
      <c r="K21" s="60"/>
    </row>
    <row r="22" spans="2:11" ht="16.5" thickBot="1" x14ac:dyDescent="0.3">
      <c r="B22" s="25" t="s">
        <v>105</v>
      </c>
      <c r="C22" s="6">
        <v>693.41</v>
      </c>
      <c r="D22" s="6" t="s">
        <v>0</v>
      </c>
      <c r="E22" s="39"/>
      <c r="F22" s="6"/>
      <c r="G22" s="48">
        <f t="shared" si="0"/>
        <v>0</v>
      </c>
      <c r="J22" s="59"/>
      <c r="K22" s="59"/>
    </row>
    <row r="23" spans="2:11" ht="16.5" thickBot="1" x14ac:dyDescent="0.3">
      <c r="B23" s="25" t="s">
        <v>106</v>
      </c>
      <c r="C23" s="6">
        <v>693.41</v>
      </c>
      <c r="D23" s="6" t="s">
        <v>0</v>
      </c>
      <c r="E23" s="39"/>
      <c r="F23" s="6"/>
      <c r="G23" s="48">
        <f t="shared" si="0"/>
        <v>0</v>
      </c>
      <c r="J23" s="59"/>
      <c r="K23" s="59"/>
    </row>
    <row r="24" spans="2:11" ht="16.5" thickBot="1" x14ac:dyDescent="0.3">
      <c r="B24" s="25" t="s">
        <v>107</v>
      </c>
      <c r="C24" s="6">
        <v>693.41</v>
      </c>
      <c r="D24" s="6" t="s">
        <v>0</v>
      </c>
      <c r="E24" s="39"/>
      <c r="F24" s="6"/>
      <c r="G24" s="48">
        <f t="shared" si="0"/>
        <v>0</v>
      </c>
      <c r="J24" s="59"/>
      <c r="K24" s="59"/>
    </row>
    <row r="25" spans="2:11" ht="16.5" thickBot="1" x14ac:dyDescent="0.3">
      <c r="B25" s="25" t="s">
        <v>108</v>
      </c>
      <c r="C25" s="6">
        <v>944.08</v>
      </c>
      <c r="D25" s="6" t="s">
        <v>0</v>
      </c>
      <c r="E25" s="39"/>
      <c r="F25" s="6"/>
      <c r="G25" s="48">
        <f t="shared" si="0"/>
        <v>0</v>
      </c>
      <c r="J25" s="59"/>
      <c r="K25" s="59"/>
    </row>
    <row r="26" spans="2:11" ht="16.5" thickBot="1" x14ac:dyDescent="0.3">
      <c r="B26" s="25" t="s">
        <v>109</v>
      </c>
      <c r="C26" s="6">
        <v>944.08</v>
      </c>
      <c r="D26" s="6" t="s">
        <v>0</v>
      </c>
      <c r="E26" s="39"/>
      <c r="F26" s="6"/>
      <c r="G26" s="48">
        <f t="shared" si="0"/>
        <v>0</v>
      </c>
      <c r="J26" s="59"/>
      <c r="K26" s="59"/>
    </row>
    <row r="27" spans="2:11" ht="16.5" thickBot="1" x14ac:dyDescent="0.3">
      <c r="B27" s="25" t="s">
        <v>110</v>
      </c>
      <c r="C27" s="6">
        <v>944.08</v>
      </c>
      <c r="D27" s="6" t="s">
        <v>0</v>
      </c>
      <c r="E27" s="39"/>
      <c r="F27" s="6"/>
      <c r="G27" s="48">
        <f t="shared" si="0"/>
        <v>0</v>
      </c>
      <c r="J27" s="59"/>
      <c r="K27" s="59"/>
    </row>
    <row r="28" spans="2:11" ht="16.5" thickBot="1" x14ac:dyDescent="0.3">
      <c r="B28" s="25" t="s">
        <v>61</v>
      </c>
      <c r="C28" s="6">
        <v>944.08</v>
      </c>
      <c r="D28" s="6" t="s">
        <v>0</v>
      </c>
      <c r="E28" s="39"/>
      <c r="F28" s="6"/>
      <c r="G28" s="48">
        <f t="shared" si="0"/>
        <v>0</v>
      </c>
      <c r="J28" s="59"/>
      <c r="K28" s="59"/>
    </row>
    <row r="29" spans="2:11" ht="16.5" thickBot="1" x14ac:dyDescent="0.3">
      <c r="B29" s="25" t="s">
        <v>68</v>
      </c>
      <c r="C29" s="6">
        <v>243.7</v>
      </c>
      <c r="D29" s="6" t="s">
        <v>0</v>
      </c>
      <c r="E29" s="39"/>
      <c r="F29" s="6"/>
      <c r="G29" s="48">
        <f t="shared" si="0"/>
        <v>0</v>
      </c>
      <c r="J29" s="59"/>
      <c r="K29" s="59"/>
    </row>
    <row r="30" spans="2:11" ht="29.25" thickBot="1" x14ac:dyDescent="0.3">
      <c r="B30" s="25" t="s">
        <v>111</v>
      </c>
      <c r="C30" s="6">
        <v>558.29999999999995</v>
      </c>
      <c r="D30" s="6" t="s">
        <v>0</v>
      </c>
      <c r="E30" s="62"/>
      <c r="F30" s="6"/>
      <c r="G30" s="48">
        <f t="shared" si="0"/>
        <v>0</v>
      </c>
      <c r="J30" s="60"/>
      <c r="K30" s="60"/>
    </row>
    <row r="31" spans="2:11" ht="15.75" thickBot="1" x14ac:dyDescent="0.3">
      <c r="B31" s="32" t="s">
        <v>83</v>
      </c>
      <c r="C31" s="33"/>
      <c r="D31" s="34"/>
      <c r="E31" s="35"/>
      <c r="F31" s="36"/>
      <c r="G31" s="45">
        <f>SUM(G32:G35)</f>
        <v>0</v>
      </c>
      <c r="J31" s="60"/>
      <c r="K31" s="60"/>
    </row>
    <row r="32" spans="2:11" ht="14.25" x14ac:dyDescent="0.2">
      <c r="B32" s="25" t="s">
        <v>112</v>
      </c>
      <c r="C32" s="6">
        <v>1899.88</v>
      </c>
      <c r="D32" s="6" t="s">
        <v>0</v>
      </c>
      <c r="E32" s="7"/>
      <c r="F32" s="6"/>
      <c r="G32" s="48">
        <f t="shared" si="0"/>
        <v>0</v>
      </c>
      <c r="H32" s="17"/>
      <c r="J32" s="59"/>
      <c r="K32" s="59"/>
    </row>
    <row r="33" spans="2:11" ht="14.25" x14ac:dyDescent="0.2">
      <c r="B33" s="25" t="s">
        <v>124</v>
      </c>
      <c r="C33" s="6">
        <v>1899.88</v>
      </c>
      <c r="D33" s="6" t="s">
        <v>0</v>
      </c>
      <c r="E33" s="7"/>
      <c r="F33" s="6"/>
      <c r="G33" s="48">
        <f t="shared" si="0"/>
        <v>0</v>
      </c>
      <c r="J33" s="59"/>
      <c r="K33" s="59"/>
    </row>
    <row r="34" spans="2:11" ht="14.25" x14ac:dyDescent="0.2">
      <c r="B34" s="25" t="s">
        <v>113</v>
      </c>
      <c r="C34" s="6">
        <v>1707.08</v>
      </c>
      <c r="D34" s="6" t="s">
        <v>0</v>
      </c>
      <c r="E34" s="7"/>
      <c r="F34" s="6"/>
      <c r="G34" s="48">
        <f t="shared" si="0"/>
        <v>0</v>
      </c>
      <c r="J34" s="59"/>
      <c r="K34" s="59"/>
    </row>
    <row r="35" spans="2:11" ht="15" thickBot="1" x14ac:dyDescent="0.25">
      <c r="B35" s="25" t="s">
        <v>62</v>
      </c>
      <c r="C35" s="6">
        <v>192.8</v>
      </c>
      <c r="D35" s="6" t="s">
        <v>0</v>
      </c>
      <c r="E35" s="7"/>
      <c r="F35" s="6"/>
      <c r="G35" s="48">
        <f t="shared" si="0"/>
        <v>0</v>
      </c>
      <c r="J35" s="60"/>
      <c r="K35" s="60"/>
    </row>
    <row r="36" spans="2:11" ht="15.75" thickBot="1" x14ac:dyDescent="0.3">
      <c r="B36" s="32" t="s">
        <v>84</v>
      </c>
      <c r="C36" s="33"/>
      <c r="D36" s="34"/>
      <c r="E36" s="35"/>
      <c r="F36" s="36"/>
      <c r="G36" s="45">
        <f>SUM(G37:G38)</f>
        <v>0</v>
      </c>
      <c r="J36" s="60"/>
      <c r="K36" s="60"/>
    </row>
    <row r="37" spans="2:11" ht="28.5" x14ac:dyDescent="0.2">
      <c r="B37" s="25" t="s">
        <v>69</v>
      </c>
      <c r="C37" s="6">
        <v>243.7</v>
      </c>
      <c r="D37" s="6" t="s">
        <v>0</v>
      </c>
      <c r="E37" s="7"/>
      <c r="F37" s="6"/>
      <c r="G37" s="48">
        <f t="shared" si="0"/>
        <v>0</v>
      </c>
      <c r="J37" s="60"/>
      <c r="K37" s="60"/>
    </row>
    <row r="38" spans="2:11" ht="72" thickBot="1" x14ac:dyDescent="0.25">
      <c r="B38" s="25" t="s">
        <v>125</v>
      </c>
      <c r="C38" s="6">
        <v>558.29999999999995</v>
      </c>
      <c r="D38" s="6" t="s">
        <v>0</v>
      </c>
      <c r="E38" s="20"/>
      <c r="F38" s="6"/>
      <c r="G38" s="48">
        <f t="shared" si="0"/>
        <v>0</v>
      </c>
      <c r="H38" s="17"/>
      <c r="J38" s="60"/>
      <c r="K38" s="60"/>
    </row>
    <row r="39" spans="2:11" ht="15.75" thickBot="1" x14ac:dyDescent="0.3">
      <c r="B39" s="32" t="s">
        <v>85</v>
      </c>
      <c r="C39" s="33"/>
      <c r="D39" s="34"/>
      <c r="E39" s="35"/>
      <c r="F39" s="36"/>
      <c r="G39" s="45">
        <f>SUM(G40:G41)</f>
        <v>0</v>
      </c>
      <c r="J39" s="60"/>
      <c r="K39" s="60"/>
    </row>
    <row r="40" spans="2:11" ht="42.75" x14ac:dyDescent="0.2">
      <c r="B40" s="25" t="s">
        <v>126</v>
      </c>
      <c r="C40" s="6">
        <v>738</v>
      </c>
      <c r="D40" s="101" t="s">
        <v>0</v>
      </c>
      <c r="E40" s="20"/>
      <c r="F40" s="6"/>
      <c r="G40" s="48">
        <f t="shared" ref="G40" si="1">C40*F40</f>
        <v>0</v>
      </c>
      <c r="J40" s="87"/>
      <c r="K40" s="87"/>
    </row>
    <row r="41" spans="2:11" ht="57.75" thickBot="1" x14ac:dyDescent="0.25">
      <c r="B41" s="25" t="s">
        <v>127</v>
      </c>
      <c r="C41" s="6">
        <v>166.63</v>
      </c>
      <c r="D41" s="100" t="s">
        <v>0</v>
      </c>
      <c r="E41" s="20"/>
      <c r="F41" s="6"/>
      <c r="G41" s="48">
        <f t="shared" si="0"/>
        <v>0</v>
      </c>
      <c r="J41" s="60"/>
      <c r="K41" s="60"/>
    </row>
    <row r="42" spans="2:11" ht="15.75" thickBot="1" x14ac:dyDescent="0.3">
      <c r="B42" s="32" t="s">
        <v>86</v>
      </c>
      <c r="C42" s="33"/>
      <c r="D42" s="34"/>
      <c r="E42" s="35"/>
      <c r="F42" s="36"/>
      <c r="G42" s="45">
        <f>SUM(G43:G46)</f>
        <v>0</v>
      </c>
      <c r="H42" s="17"/>
      <c r="J42" s="60"/>
      <c r="K42" s="60"/>
    </row>
    <row r="43" spans="2:11" ht="14.25" x14ac:dyDescent="0.2">
      <c r="B43" s="25" t="s">
        <v>128</v>
      </c>
      <c r="C43" s="6">
        <v>17</v>
      </c>
      <c r="D43" s="6" t="s">
        <v>2</v>
      </c>
      <c r="E43" s="6"/>
      <c r="F43" s="6"/>
      <c r="G43" s="48">
        <f t="shared" si="0"/>
        <v>0</v>
      </c>
      <c r="H43" s="17"/>
      <c r="J43" s="60"/>
      <c r="K43" s="60"/>
    </row>
    <row r="44" spans="2:11" ht="14.25" x14ac:dyDescent="0.2">
      <c r="B44" s="25" t="s">
        <v>119</v>
      </c>
      <c r="C44" s="6">
        <v>37.700000000000003</v>
      </c>
      <c r="D44" s="6" t="s">
        <v>0</v>
      </c>
      <c r="E44" s="6"/>
      <c r="F44" s="6"/>
      <c r="G44" s="48">
        <f t="shared" si="0"/>
        <v>0</v>
      </c>
      <c r="H44" s="17"/>
      <c r="J44" s="59"/>
      <c r="K44" s="59"/>
    </row>
    <row r="45" spans="2:11" ht="14.25" x14ac:dyDescent="0.2">
      <c r="B45" s="25" t="s">
        <v>129</v>
      </c>
      <c r="C45" s="6">
        <v>6.7</v>
      </c>
      <c r="D45" s="6" t="s">
        <v>0</v>
      </c>
      <c r="E45" s="6"/>
      <c r="F45" s="6"/>
      <c r="G45" s="48">
        <f t="shared" ref="G45" si="2">C45*F45</f>
        <v>0</v>
      </c>
      <c r="H45" s="17"/>
      <c r="J45" s="87"/>
      <c r="K45" s="87"/>
    </row>
    <row r="46" spans="2:11" ht="15" thickBot="1" x14ac:dyDescent="0.25">
      <c r="B46" s="25" t="s">
        <v>136</v>
      </c>
      <c r="C46" s="6">
        <v>97.5</v>
      </c>
      <c r="D46" s="6" t="s">
        <v>0</v>
      </c>
      <c r="E46" s="6"/>
      <c r="F46" s="6"/>
      <c r="G46" s="48">
        <f t="shared" si="0"/>
        <v>0</v>
      </c>
      <c r="H46" s="17"/>
      <c r="J46" s="60"/>
      <c r="K46" s="60"/>
    </row>
    <row r="47" spans="2:11" ht="17.25" thickBot="1" x14ac:dyDescent="0.3">
      <c r="B47" s="32" t="s">
        <v>90</v>
      </c>
      <c r="C47" s="46"/>
      <c r="D47" s="46"/>
      <c r="E47" s="46"/>
      <c r="F47" s="46"/>
      <c r="G47" s="45">
        <f>SUM(G48:G54)</f>
        <v>0</v>
      </c>
      <c r="J47" s="60"/>
      <c r="K47" s="60"/>
    </row>
    <row r="48" spans="2:11" ht="28.5" x14ac:dyDescent="0.2">
      <c r="B48" s="25" t="s">
        <v>64</v>
      </c>
      <c r="C48" s="6">
        <v>462.59</v>
      </c>
      <c r="D48" s="6" t="s">
        <v>0</v>
      </c>
      <c r="E48" s="6"/>
      <c r="F48" s="6"/>
      <c r="G48" s="48">
        <f>C48*F48</f>
        <v>0</v>
      </c>
      <c r="J48" s="60"/>
      <c r="K48" s="60"/>
    </row>
    <row r="49" spans="2:11" ht="28.5" x14ac:dyDescent="0.2">
      <c r="B49" s="25" t="s">
        <v>130</v>
      </c>
      <c r="C49" s="6">
        <v>467.69</v>
      </c>
      <c r="D49" s="6" t="s">
        <v>0</v>
      </c>
      <c r="E49" s="6"/>
      <c r="F49" s="6"/>
      <c r="G49" s="48">
        <f>C49*F49</f>
        <v>0</v>
      </c>
      <c r="J49" s="87"/>
      <c r="K49" s="87"/>
    </row>
    <row r="50" spans="2:11" ht="28.5" x14ac:dyDescent="0.2">
      <c r="B50" s="25" t="s">
        <v>65</v>
      </c>
      <c r="C50" s="6">
        <v>192.04</v>
      </c>
      <c r="D50" s="6" t="s">
        <v>0</v>
      </c>
      <c r="E50" s="6"/>
      <c r="F50" s="6"/>
      <c r="G50" s="48">
        <f t="shared" ref="G50:G52" si="3">C50*F50</f>
        <v>0</v>
      </c>
      <c r="J50" s="60"/>
      <c r="K50" s="60"/>
    </row>
    <row r="51" spans="2:11" ht="42.75" x14ac:dyDescent="0.2">
      <c r="B51" s="25" t="s">
        <v>70</v>
      </c>
      <c r="C51" s="6">
        <v>192</v>
      </c>
      <c r="D51" s="6" t="s">
        <v>0</v>
      </c>
      <c r="E51" s="6"/>
      <c r="F51" s="6"/>
      <c r="G51" s="48">
        <f t="shared" si="3"/>
        <v>0</v>
      </c>
      <c r="J51" s="60"/>
      <c r="K51" s="60"/>
    </row>
    <row r="52" spans="2:11" ht="28.5" x14ac:dyDescent="0.2">
      <c r="B52" s="25" t="s">
        <v>114</v>
      </c>
      <c r="C52" s="6">
        <v>540</v>
      </c>
      <c r="D52" s="6" t="s">
        <v>0</v>
      </c>
      <c r="E52" s="6"/>
      <c r="F52" s="6"/>
      <c r="G52" s="48">
        <f t="shared" si="3"/>
        <v>0</v>
      </c>
      <c r="J52" s="87"/>
      <c r="K52" s="87"/>
    </row>
    <row r="53" spans="2:11" ht="14.25" x14ac:dyDescent="0.2">
      <c r="B53" s="25" t="s">
        <v>131</v>
      </c>
      <c r="C53" s="6">
        <v>40</v>
      </c>
      <c r="D53" s="6" t="s">
        <v>0</v>
      </c>
      <c r="E53" s="6"/>
      <c r="F53" s="6"/>
      <c r="G53" s="48">
        <f>C53*F53</f>
        <v>0</v>
      </c>
      <c r="H53" s="17"/>
      <c r="J53" s="60"/>
      <c r="K53" s="60"/>
    </row>
    <row r="54" spans="2:11" ht="15" thickBot="1" x14ac:dyDescent="0.25">
      <c r="B54" s="96" t="s">
        <v>115</v>
      </c>
      <c r="C54" s="6">
        <v>97</v>
      </c>
      <c r="D54" s="6" t="s">
        <v>1</v>
      </c>
      <c r="E54" s="47"/>
      <c r="F54" s="6"/>
      <c r="G54" s="48">
        <f>C54*F54</f>
        <v>0</v>
      </c>
      <c r="H54" s="17"/>
      <c r="J54" s="87"/>
      <c r="K54" s="87"/>
    </row>
    <row r="55" spans="2:11" ht="17.25" thickBot="1" x14ac:dyDescent="0.3">
      <c r="B55" s="32" t="s">
        <v>91</v>
      </c>
      <c r="C55" s="46"/>
      <c r="D55" s="46"/>
      <c r="E55" s="46"/>
      <c r="F55" s="46"/>
      <c r="G55" s="45">
        <f>SUM(G56)</f>
        <v>0</v>
      </c>
      <c r="J55" s="60"/>
      <c r="K55" s="60"/>
    </row>
    <row r="56" spans="2:11" ht="29.25" thickBot="1" x14ac:dyDescent="0.25">
      <c r="B56" s="71" t="s">
        <v>132</v>
      </c>
      <c r="C56" s="69">
        <v>11</v>
      </c>
      <c r="D56" s="69" t="s">
        <v>63</v>
      </c>
      <c r="E56" s="47"/>
      <c r="F56" s="47"/>
      <c r="G56" s="70">
        <f>C56*F56</f>
        <v>0</v>
      </c>
      <c r="H56" s="17"/>
      <c r="J56" s="59"/>
      <c r="K56" s="59"/>
    </row>
    <row r="57" spans="2:11" ht="17.25" thickBot="1" x14ac:dyDescent="0.25">
      <c r="B57" s="73" t="s">
        <v>116</v>
      </c>
      <c r="C57" s="74"/>
      <c r="D57" s="74"/>
      <c r="E57" s="74"/>
      <c r="F57" s="74"/>
      <c r="G57" s="72">
        <f>SUM(G58+G63)</f>
        <v>0</v>
      </c>
      <c r="H57" s="17"/>
      <c r="J57" s="63"/>
      <c r="K57" s="63"/>
    </row>
    <row r="58" spans="2:11" ht="17.25" thickBot="1" x14ac:dyDescent="0.25">
      <c r="B58" s="76" t="s">
        <v>93</v>
      </c>
      <c r="C58" s="77"/>
      <c r="D58" s="77"/>
      <c r="E58" s="77"/>
      <c r="F58" s="77"/>
      <c r="G58" s="78">
        <f>SUM(G59:G62)</f>
        <v>0</v>
      </c>
      <c r="H58" s="17"/>
      <c r="J58" s="65"/>
      <c r="K58" s="65"/>
    </row>
    <row r="59" spans="2:11" ht="14.25" x14ac:dyDescent="0.2">
      <c r="B59" s="75" t="s">
        <v>73</v>
      </c>
      <c r="C59" s="4">
        <v>1</v>
      </c>
      <c r="D59" s="4" t="s">
        <v>3</v>
      </c>
      <c r="E59" s="47"/>
      <c r="F59" s="4"/>
      <c r="G59" s="61">
        <f>C59*F59</f>
        <v>0</v>
      </c>
      <c r="H59" s="17"/>
      <c r="J59" s="63"/>
      <c r="K59" s="63"/>
    </row>
    <row r="60" spans="2:11" ht="14.25" x14ac:dyDescent="0.2">
      <c r="B60" s="25" t="s">
        <v>87</v>
      </c>
      <c r="C60" s="6">
        <v>1</v>
      </c>
      <c r="D60" s="6" t="s">
        <v>3</v>
      </c>
      <c r="E60" s="47"/>
      <c r="F60" s="6"/>
      <c r="G60" s="48">
        <f>C60*F60</f>
        <v>0</v>
      </c>
      <c r="H60" s="17"/>
      <c r="J60" s="63"/>
      <c r="K60" s="63"/>
    </row>
    <row r="61" spans="2:11" ht="14.25" x14ac:dyDescent="0.2">
      <c r="B61" s="25" t="s">
        <v>74</v>
      </c>
      <c r="C61" s="6">
        <v>1</v>
      </c>
      <c r="D61" s="6" t="s">
        <v>3</v>
      </c>
      <c r="E61" s="47"/>
      <c r="F61" s="6"/>
      <c r="G61" s="48">
        <f>C61*F61</f>
        <v>0</v>
      </c>
      <c r="H61" s="17"/>
      <c r="J61" s="63"/>
      <c r="K61" s="63"/>
    </row>
    <row r="62" spans="2:11" ht="15" thickBot="1" x14ac:dyDescent="0.25">
      <c r="B62" s="25" t="s">
        <v>75</v>
      </c>
      <c r="C62" s="6">
        <v>1</v>
      </c>
      <c r="D62" s="6" t="s">
        <v>3</v>
      </c>
      <c r="F62" s="102"/>
      <c r="G62" s="48">
        <f>C62*F62</f>
        <v>0</v>
      </c>
      <c r="H62" s="17"/>
      <c r="J62" s="63"/>
      <c r="K62" s="63"/>
    </row>
    <row r="63" spans="2:11" ht="17.25" thickBot="1" x14ac:dyDescent="0.3">
      <c r="B63" s="32" t="s">
        <v>92</v>
      </c>
      <c r="C63" s="46"/>
      <c r="D63" s="46"/>
      <c r="E63" s="46"/>
      <c r="F63" s="46"/>
      <c r="G63" s="78">
        <f>SUM(G64:G65)</f>
        <v>0</v>
      </c>
      <c r="H63" s="17"/>
      <c r="J63" s="63"/>
      <c r="K63" s="63"/>
    </row>
    <row r="64" spans="2:11" ht="57" x14ac:dyDescent="0.2">
      <c r="B64" s="25" t="s">
        <v>133</v>
      </c>
      <c r="C64" s="6">
        <v>1</v>
      </c>
      <c r="D64" s="6" t="s">
        <v>3</v>
      </c>
      <c r="E64" s="47"/>
      <c r="F64" s="6"/>
      <c r="G64" s="48">
        <f t="shared" ref="G64:G65" si="4">C64*F64</f>
        <v>0</v>
      </c>
      <c r="H64" s="17"/>
      <c r="J64" s="63"/>
      <c r="K64" s="63"/>
    </row>
    <row r="65" spans="2:11" ht="15" thickBot="1" x14ac:dyDescent="0.25">
      <c r="B65" s="25" t="s">
        <v>134</v>
      </c>
      <c r="C65" s="6">
        <v>1</v>
      </c>
      <c r="D65" s="6" t="s">
        <v>3</v>
      </c>
      <c r="E65" s="47"/>
      <c r="F65" s="6"/>
      <c r="G65" s="48">
        <f t="shared" si="4"/>
        <v>0</v>
      </c>
      <c r="H65" s="17"/>
      <c r="J65" s="63"/>
      <c r="K65" s="63"/>
    </row>
    <row r="66" spans="2:11" ht="16.5" thickBot="1" x14ac:dyDescent="0.3">
      <c r="B66" s="8" t="s">
        <v>117</v>
      </c>
      <c r="C66" s="79"/>
      <c r="D66" s="79"/>
      <c r="E66" s="79"/>
      <c r="F66" s="79"/>
      <c r="G66" s="72" t="e">
        <f>SUM(G67:G76)</f>
        <v>#VALUE!</v>
      </c>
      <c r="H66" s="17"/>
      <c r="J66" s="63"/>
      <c r="K66" s="63"/>
    </row>
    <row r="67" spans="2:11" ht="14.25" x14ac:dyDescent="0.2">
      <c r="B67" s="90" t="s">
        <v>78</v>
      </c>
      <c r="C67" s="4">
        <v>37</v>
      </c>
      <c r="D67" s="4" t="s">
        <v>3</v>
      </c>
      <c r="E67" s="47"/>
      <c r="F67" s="4" t="s">
        <v>186</v>
      </c>
      <c r="G67" s="61" t="e">
        <f t="shared" ref="G67:G72" si="5">C67*F67</f>
        <v>#VALUE!</v>
      </c>
      <c r="H67" s="17"/>
      <c r="J67" s="63"/>
      <c r="K67" s="63"/>
    </row>
    <row r="68" spans="2:11" ht="14.25" x14ac:dyDescent="0.2">
      <c r="B68" s="91" t="s">
        <v>76</v>
      </c>
      <c r="C68" s="6">
        <v>12</v>
      </c>
      <c r="D68" s="6" t="s">
        <v>3</v>
      </c>
      <c r="E68" s="47"/>
      <c r="F68" s="6"/>
      <c r="G68" s="48">
        <f t="shared" si="5"/>
        <v>0</v>
      </c>
      <c r="H68" s="17"/>
      <c r="J68" s="64"/>
      <c r="K68" s="64"/>
    </row>
    <row r="69" spans="2:11" ht="14.25" x14ac:dyDescent="0.2">
      <c r="B69" s="91" t="s">
        <v>96</v>
      </c>
      <c r="C69" s="6">
        <v>1</v>
      </c>
      <c r="D69" s="6" t="s">
        <v>3</v>
      </c>
      <c r="E69" s="47"/>
      <c r="F69" s="6"/>
      <c r="G69" s="48">
        <f t="shared" si="5"/>
        <v>0</v>
      </c>
      <c r="H69" s="17"/>
      <c r="J69" s="65"/>
      <c r="K69" s="65"/>
    </row>
    <row r="70" spans="2:11" ht="14.25" x14ac:dyDescent="0.2">
      <c r="B70" s="91" t="s">
        <v>99</v>
      </c>
      <c r="C70" s="6">
        <v>1</v>
      </c>
      <c r="D70" s="6" t="s">
        <v>3</v>
      </c>
      <c r="E70" s="47"/>
      <c r="F70" s="6"/>
      <c r="G70" s="48">
        <f t="shared" si="5"/>
        <v>0</v>
      </c>
      <c r="H70" s="17"/>
      <c r="J70" s="66"/>
      <c r="K70" s="66"/>
    </row>
    <row r="71" spans="2:11" ht="14.25" x14ac:dyDescent="0.2">
      <c r="B71" s="25" t="s">
        <v>98</v>
      </c>
      <c r="C71" s="6">
        <v>1</v>
      </c>
      <c r="D71" s="6" t="s">
        <v>3</v>
      </c>
      <c r="E71" s="47"/>
      <c r="F71" s="6"/>
      <c r="G71" s="48">
        <f t="shared" si="5"/>
        <v>0</v>
      </c>
      <c r="H71" s="17"/>
      <c r="J71" s="64"/>
      <c r="K71" s="64"/>
    </row>
    <row r="72" spans="2:11" ht="14.25" x14ac:dyDescent="0.2">
      <c r="B72" s="25" t="s">
        <v>95</v>
      </c>
      <c r="C72" s="6">
        <v>1</v>
      </c>
      <c r="D72" s="6" t="s">
        <v>3</v>
      </c>
      <c r="E72" s="47"/>
      <c r="F72" s="6"/>
      <c r="G72" s="48">
        <f t="shared" si="5"/>
        <v>0</v>
      </c>
      <c r="H72" s="17"/>
      <c r="J72" s="65"/>
      <c r="K72" s="65"/>
    </row>
    <row r="73" spans="2:11" ht="14.25" x14ac:dyDescent="0.2">
      <c r="B73" s="91" t="s">
        <v>77</v>
      </c>
      <c r="C73" s="6">
        <v>1</v>
      </c>
      <c r="D73" s="6" t="s">
        <v>3</v>
      </c>
      <c r="E73" s="47"/>
      <c r="F73" s="6"/>
      <c r="G73" s="48">
        <f>F73*C73</f>
        <v>0</v>
      </c>
      <c r="H73" s="17"/>
      <c r="J73" s="64"/>
      <c r="K73" s="64"/>
    </row>
    <row r="74" spans="2:11" ht="14.25" x14ac:dyDescent="0.2">
      <c r="B74" s="92" t="s">
        <v>100</v>
      </c>
      <c r="C74" s="69">
        <v>1</v>
      </c>
      <c r="D74" s="69" t="s">
        <v>3</v>
      </c>
      <c r="E74" s="47"/>
      <c r="F74" s="69"/>
      <c r="G74" s="70">
        <f>C74*F74</f>
        <v>0</v>
      </c>
      <c r="H74" s="17"/>
      <c r="J74" s="63"/>
      <c r="K74" s="63"/>
    </row>
    <row r="75" spans="2:11" ht="14.25" x14ac:dyDescent="0.2">
      <c r="B75" s="92" t="s">
        <v>137</v>
      </c>
      <c r="C75" s="69">
        <v>1</v>
      </c>
      <c r="D75" s="69" t="s">
        <v>3</v>
      </c>
      <c r="E75" s="47"/>
      <c r="F75" s="69"/>
      <c r="G75" s="70">
        <f>C75*F75</f>
        <v>0</v>
      </c>
      <c r="H75" s="17"/>
      <c r="J75" s="87"/>
      <c r="K75" s="87"/>
    </row>
    <row r="76" spans="2:11" ht="15" thickBot="1" x14ac:dyDescent="0.25">
      <c r="B76" s="93" t="s">
        <v>97</v>
      </c>
      <c r="C76" s="69">
        <v>1</v>
      </c>
      <c r="D76" s="69" t="s">
        <v>3</v>
      </c>
      <c r="E76" s="47"/>
      <c r="F76" s="69"/>
      <c r="G76" s="70">
        <f>C76*F76</f>
        <v>0</v>
      </c>
      <c r="H76" s="17"/>
      <c r="J76" s="66"/>
      <c r="K76" s="66"/>
    </row>
    <row r="77" spans="2:11" ht="16.5" thickBot="1" x14ac:dyDescent="0.3">
      <c r="B77" s="89" t="s">
        <v>118</v>
      </c>
      <c r="C77" s="81"/>
      <c r="D77" s="81"/>
      <c r="E77" s="81"/>
      <c r="F77" s="82"/>
      <c r="G77" s="72">
        <f>G78</f>
        <v>0</v>
      </c>
      <c r="H77" s="17"/>
      <c r="J77" s="65"/>
      <c r="K77" s="65"/>
    </row>
    <row r="78" spans="2:11" ht="57.75" thickBot="1" x14ac:dyDescent="0.25">
      <c r="B78" s="94" t="s">
        <v>94</v>
      </c>
      <c r="C78" s="85">
        <v>1</v>
      </c>
      <c r="D78" s="85" t="s">
        <v>3</v>
      </c>
      <c r="E78" s="85"/>
      <c r="F78" s="85"/>
      <c r="G78" s="86">
        <f>C78*F78</f>
        <v>0</v>
      </c>
      <c r="H78" s="17"/>
      <c r="J78" s="65"/>
      <c r="K78" s="65"/>
    </row>
    <row r="79" spans="2:11" ht="16.5" thickBot="1" x14ac:dyDescent="0.3">
      <c r="B79" s="8" t="s">
        <v>138</v>
      </c>
      <c r="C79" s="79"/>
      <c r="D79" s="79"/>
      <c r="E79" s="79"/>
      <c r="F79" s="79"/>
      <c r="G79" s="72">
        <f>SUM(G80:G85)</f>
        <v>0</v>
      </c>
      <c r="H79" s="17"/>
      <c r="J79" s="87"/>
      <c r="K79" s="87"/>
    </row>
    <row r="80" spans="2:11" ht="14.25" x14ac:dyDescent="0.2">
      <c r="B80" s="25" t="s">
        <v>139</v>
      </c>
      <c r="C80" s="6">
        <v>1</v>
      </c>
      <c r="D80" s="6" t="s">
        <v>3</v>
      </c>
      <c r="E80" s="6"/>
      <c r="F80" s="6"/>
      <c r="G80" s="48">
        <f t="shared" ref="G80:G83" si="6">C80*F80</f>
        <v>0</v>
      </c>
      <c r="H80" s="17"/>
      <c r="J80" s="87"/>
      <c r="K80" s="87"/>
    </row>
    <row r="81" spans="2:11" ht="14.25" x14ac:dyDescent="0.2">
      <c r="B81" s="25" t="s">
        <v>140</v>
      </c>
      <c r="C81" s="6">
        <v>1</v>
      </c>
      <c r="D81" s="6" t="s">
        <v>3</v>
      </c>
      <c r="E81" s="6"/>
      <c r="F81" s="6"/>
      <c r="G81" s="48">
        <f t="shared" si="6"/>
        <v>0</v>
      </c>
      <c r="H81" s="17"/>
      <c r="J81" s="87"/>
      <c r="K81" s="87"/>
    </row>
    <row r="82" spans="2:11" ht="14.25" x14ac:dyDescent="0.2">
      <c r="B82" s="25" t="s">
        <v>141</v>
      </c>
      <c r="C82" s="6">
        <v>1</v>
      </c>
      <c r="D82" s="6" t="s">
        <v>3</v>
      </c>
      <c r="E82" s="6"/>
      <c r="F82" s="6"/>
      <c r="G82" s="48">
        <f t="shared" si="6"/>
        <v>0</v>
      </c>
      <c r="H82" s="17"/>
      <c r="J82" s="87"/>
      <c r="K82" s="87"/>
    </row>
    <row r="83" spans="2:11" ht="14.25" x14ac:dyDescent="0.2">
      <c r="B83" s="25" t="s">
        <v>142</v>
      </c>
      <c r="C83" s="6">
        <v>1</v>
      </c>
      <c r="D83" s="6" t="s">
        <v>3</v>
      </c>
      <c r="E83" s="6"/>
      <c r="F83" s="6"/>
      <c r="G83" s="48">
        <f t="shared" si="6"/>
        <v>0</v>
      </c>
      <c r="H83" s="17"/>
      <c r="J83" s="87"/>
      <c r="K83" s="87"/>
    </row>
    <row r="84" spans="2:11" ht="14.25" x14ac:dyDescent="0.2">
      <c r="B84" s="25" t="s">
        <v>143</v>
      </c>
      <c r="C84" s="6">
        <v>1</v>
      </c>
      <c r="D84" s="6" t="s">
        <v>3</v>
      </c>
      <c r="E84" s="6"/>
      <c r="F84" s="6"/>
      <c r="G84" s="48">
        <f>C84*F84</f>
        <v>0</v>
      </c>
      <c r="H84" s="17"/>
      <c r="J84" s="87"/>
      <c r="K84" s="87"/>
    </row>
    <row r="85" spans="2:11" ht="32.25" customHeight="1" thickBot="1" x14ac:dyDescent="0.25">
      <c r="B85" s="25" t="s">
        <v>146</v>
      </c>
      <c r="C85" s="6">
        <v>1</v>
      </c>
      <c r="D85" s="6" t="s">
        <v>3</v>
      </c>
      <c r="E85" s="6"/>
      <c r="F85" s="6"/>
      <c r="G85" s="48">
        <f t="shared" ref="G85" si="7">C85*F85</f>
        <v>0</v>
      </c>
      <c r="H85" s="17"/>
      <c r="J85" s="87"/>
      <c r="K85" s="87"/>
    </row>
    <row r="86" spans="2:11" ht="16.5" thickBot="1" x14ac:dyDescent="0.3">
      <c r="B86" s="8" t="s">
        <v>144</v>
      </c>
      <c r="C86" s="80"/>
      <c r="D86" s="80"/>
      <c r="E86" s="80"/>
      <c r="F86" s="80"/>
      <c r="G86" s="72">
        <f>SUM(G87:G90)</f>
        <v>0</v>
      </c>
      <c r="H86" s="17"/>
      <c r="J86" s="59"/>
      <c r="K86" s="59"/>
    </row>
    <row r="87" spans="2:11" ht="29.25" thickBot="1" x14ac:dyDescent="0.3">
      <c r="B87" s="25" t="s">
        <v>135</v>
      </c>
      <c r="C87" s="6">
        <v>51</v>
      </c>
      <c r="D87" s="6" t="s">
        <v>0</v>
      </c>
      <c r="E87" s="39"/>
      <c r="F87" s="6"/>
      <c r="G87" s="48">
        <f>C87*F87</f>
        <v>0</v>
      </c>
      <c r="H87" s="17"/>
      <c r="J87" s="87"/>
      <c r="K87" s="87"/>
    </row>
    <row r="88" spans="2:11" ht="16.5" thickBot="1" x14ac:dyDescent="0.3">
      <c r="B88" s="25" t="s">
        <v>120</v>
      </c>
      <c r="C88" s="6">
        <v>225</v>
      </c>
      <c r="D88" s="6" t="s">
        <v>0</v>
      </c>
      <c r="E88" s="39"/>
      <c r="F88" s="6"/>
      <c r="G88" s="48">
        <f>C88*F88</f>
        <v>0</v>
      </c>
      <c r="H88" s="17"/>
      <c r="J88" s="59"/>
      <c r="K88" s="59"/>
    </row>
    <row r="89" spans="2:11" ht="15.75" x14ac:dyDescent="0.25">
      <c r="B89" s="25" t="s">
        <v>71</v>
      </c>
      <c r="C89" s="6">
        <v>1</v>
      </c>
      <c r="D89" s="6" t="s">
        <v>3</v>
      </c>
      <c r="E89" s="62"/>
      <c r="F89" s="6"/>
      <c r="G89" s="48">
        <f>C89*F89</f>
        <v>0</v>
      </c>
      <c r="H89" s="17"/>
      <c r="J89" s="60"/>
      <c r="K89" s="60"/>
    </row>
    <row r="90" spans="2:11" ht="15" thickBot="1" x14ac:dyDescent="0.25">
      <c r="B90" s="71" t="s">
        <v>103</v>
      </c>
      <c r="C90" s="69">
        <v>1</v>
      </c>
      <c r="D90" s="69" t="s">
        <v>3</v>
      </c>
      <c r="E90" s="69"/>
      <c r="F90" s="69"/>
      <c r="G90" s="70">
        <f t="shared" ref="G90" si="8">C90*F90</f>
        <v>0</v>
      </c>
      <c r="H90" s="17"/>
      <c r="J90" s="59"/>
      <c r="K90" s="59"/>
    </row>
    <row r="91" spans="2:11" ht="32.25" thickBot="1" x14ac:dyDescent="0.3">
      <c r="B91" s="8" t="s">
        <v>145</v>
      </c>
      <c r="C91" s="80"/>
      <c r="D91" s="80"/>
      <c r="E91" s="80"/>
      <c r="F91" s="80"/>
      <c r="G91" s="72">
        <f>G92+G93</f>
        <v>0</v>
      </c>
      <c r="H91" s="17"/>
      <c r="J91" s="65"/>
      <c r="K91" s="65"/>
    </row>
    <row r="92" spans="2:11" ht="28.5" x14ac:dyDescent="0.2">
      <c r="B92" s="2" t="s">
        <v>101</v>
      </c>
      <c r="C92" s="4">
        <v>1</v>
      </c>
      <c r="D92" s="5" t="s">
        <v>3</v>
      </c>
      <c r="E92" s="83"/>
      <c r="F92" s="84"/>
      <c r="G92" s="97">
        <f>F92*C92</f>
        <v>0</v>
      </c>
      <c r="H92" s="17"/>
      <c r="J92" s="22"/>
      <c r="K92" s="12"/>
    </row>
    <row r="93" spans="2:11" ht="29.25" thickBot="1" x14ac:dyDescent="0.25">
      <c r="B93" s="95" t="s">
        <v>102</v>
      </c>
      <c r="C93" s="4">
        <v>1</v>
      </c>
      <c r="D93" s="5" t="s">
        <v>3</v>
      </c>
      <c r="E93" s="83"/>
      <c r="F93" s="88"/>
      <c r="G93" s="98">
        <f>F93*C93</f>
        <v>0</v>
      </c>
      <c r="H93" s="17"/>
      <c r="J93" s="22"/>
      <c r="K93" s="12"/>
    </row>
    <row r="94" spans="2:11" ht="17.25" thickBot="1" x14ac:dyDescent="0.35">
      <c r="B94" s="10"/>
      <c r="C94" s="19"/>
      <c r="D94" s="49"/>
      <c r="E94" s="50"/>
      <c r="F94" s="51" t="s">
        <v>6</v>
      </c>
      <c r="G94" s="99" t="e">
        <f>SUM(G9+G14+G57+G66+G77+G79+G86+G91)</f>
        <v>#VALUE!</v>
      </c>
    </row>
    <row r="95" spans="2:11" ht="17.25" thickBot="1" x14ac:dyDescent="0.25">
      <c r="B95" s="10"/>
      <c r="C95" s="20"/>
      <c r="D95" s="21"/>
      <c r="E95" s="23">
        <f>H94*0.08</f>
        <v>0</v>
      </c>
      <c r="F95" s="52" t="s">
        <v>60</v>
      </c>
      <c r="G95" s="53" t="e">
        <f>G94*0.23</f>
        <v>#VALUE!</v>
      </c>
    </row>
    <row r="96" spans="2:11" ht="17.25" thickBot="1" x14ac:dyDescent="0.25">
      <c r="B96" s="116" t="s">
        <v>174</v>
      </c>
      <c r="C96" s="24"/>
      <c r="D96" s="55"/>
      <c r="E96" s="54">
        <f>H94*1.08</f>
        <v>0</v>
      </c>
      <c r="F96" s="55" t="s">
        <v>7</v>
      </c>
      <c r="G96" s="54" t="e">
        <f>G94+G95</f>
        <v>#VALUE!</v>
      </c>
    </row>
    <row r="99" spans="2:11" ht="13.5" thickBot="1" x14ac:dyDescent="0.25"/>
    <row r="100" spans="2:11" ht="16.5" thickBot="1" x14ac:dyDescent="0.3">
      <c r="B100" s="8" t="s">
        <v>154</v>
      </c>
      <c r="C100" s="80"/>
      <c r="D100" s="80"/>
      <c r="E100" s="80"/>
      <c r="F100" s="80"/>
      <c r="G100" s="72">
        <f>G101+G110+G113</f>
        <v>0</v>
      </c>
    </row>
    <row r="101" spans="2:11" ht="17.25" thickBot="1" x14ac:dyDescent="0.3">
      <c r="B101" s="32" t="s">
        <v>147</v>
      </c>
      <c r="C101" s="46"/>
      <c r="D101" s="46"/>
      <c r="E101" s="46"/>
      <c r="F101" s="46"/>
      <c r="G101" s="45">
        <f>SUM(G102:G109)</f>
        <v>0</v>
      </c>
    </row>
    <row r="102" spans="2:11" ht="28.5" x14ac:dyDescent="0.2">
      <c r="B102" s="25" t="s">
        <v>148</v>
      </c>
      <c r="C102" s="6">
        <v>510</v>
      </c>
      <c r="D102" s="6" t="s">
        <v>0</v>
      </c>
      <c r="E102" s="6"/>
      <c r="F102" s="6"/>
      <c r="G102" s="48">
        <f>C102*F102</f>
        <v>0</v>
      </c>
      <c r="J102" s="87"/>
      <c r="K102" s="87"/>
    </row>
    <row r="103" spans="2:11" ht="28.5" x14ac:dyDescent="0.2">
      <c r="B103" s="25" t="s">
        <v>64</v>
      </c>
      <c r="C103" s="6">
        <v>237</v>
      </c>
      <c r="D103" s="6" t="s">
        <v>0</v>
      </c>
      <c r="E103" s="6"/>
      <c r="F103" s="6"/>
      <c r="G103" s="48">
        <f>C103*F103</f>
        <v>0</v>
      </c>
    </row>
    <row r="104" spans="2:11" ht="28.5" x14ac:dyDescent="0.2">
      <c r="B104" s="25" t="s">
        <v>130</v>
      </c>
      <c r="C104" s="6">
        <v>177</v>
      </c>
      <c r="D104" s="6" t="s">
        <v>0</v>
      </c>
      <c r="E104" s="6"/>
      <c r="F104" s="6"/>
      <c r="G104" s="48">
        <f>C104*F104</f>
        <v>0</v>
      </c>
    </row>
    <row r="105" spans="2:11" ht="28.5" x14ac:dyDescent="0.2">
      <c r="B105" s="25" t="s">
        <v>149</v>
      </c>
      <c r="C105" s="6">
        <v>96</v>
      </c>
      <c r="D105" s="6" t="s">
        <v>0</v>
      </c>
      <c r="E105" s="6"/>
      <c r="F105" s="6"/>
      <c r="G105" s="48">
        <f>C105*F105</f>
        <v>0</v>
      </c>
      <c r="J105" s="87"/>
      <c r="K105" s="87"/>
    </row>
    <row r="106" spans="2:11" ht="28.5" x14ac:dyDescent="0.2">
      <c r="B106" s="25" t="s">
        <v>65</v>
      </c>
      <c r="C106" s="6">
        <v>96</v>
      </c>
      <c r="D106" s="6" t="s">
        <v>0</v>
      </c>
      <c r="E106" s="6"/>
      <c r="F106" s="6"/>
      <c r="G106" s="48">
        <f t="shared" ref="G106:G107" si="9">C106*F106</f>
        <v>0</v>
      </c>
    </row>
    <row r="107" spans="2:11" ht="28.5" x14ac:dyDescent="0.2">
      <c r="B107" s="25" t="s">
        <v>114</v>
      </c>
      <c r="C107" s="6">
        <v>414</v>
      </c>
      <c r="D107" s="6" t="s">
        <v>0</v>
      </c>
      <c r="E107" s="6"/>
      <c r="F107" s="6"/>
      <c r="G107" s="48">
        <f t="shared" si="9"/>
        <v>0</v>
      </c>
    </row>
    <row r="108" spans="2:11" ht="14.25" x14ac:dyDescent="0.2">
      <c r="B108" s="25" t="s">
        <v>153</v>
      </c>
      <c r="C108" s="6">
        <v>62</v>
      </c>
      <c r="D108" s="6" t="s">
        <v>63</v>
      </c>
      <c r="E108" s="6"/>
      <c r="F108" s="6"/>
      <c r="G108" s="48">
        <f>C108*F108</f>
        <v>0</v>
      </c>
    </row>
    <row r="109" spans="2:11" ht="15" thickBot="1" x14ac:dyDescent="0.25">
      <c r="B109" s="96" t="s">
        <v>115</v>
      </c>
      <c r="C109" s="6">
        <v>96</v>
      </c>
      <c r="D109" s="6" t="s">
        <v>1</v>
      </c>
      <c r="E109" s="47"/>
      <c r="F109" s="6"/>
      <c r="G109" s="48">
        <f>C109*F109</f>
        <v>0</v>
      </c>
    </row>
    <row r="110" spans="2:11" ht="15.75" thickBot="1" x14ac:dyDescent="0.3">
      <c r="B110" s="32" t="s">
        <v>151</v>
      </c>
      <c r="C110" s="33"/>
      <c r="D110" s="34"/>
      <c r="E110" s="35"/>
      <c r="F110" s="36"/>
      <c r="G110" s="45">
        <f>SUM(G111:G112)</f>
        <v>0</v>
      </c>
    </row>
    <row r="111" spans="2:11" ht="28.5" x14ac:dyDescent="0.2">
      <c r="B111" s="25" t="s">
        <v>150</v>
      </c>
      <c r="C111" s="6">
        <v>388</v>
      </c>
      <c r="D111" s="101" t="s">
        <v>0</v>
      </c>
      <c r="E111" s="20"/>
      <c r="F111" s="6"/>
      <c r="G111" s="48">
        <f t="shared" ref="G111:G112" si="10">C111*F111</f>
        <v>0</v>
      </c>
    </row>
    <row r="112" spans="2:11" ht="57.75" thickBot="1" x14ac:dyDescent="0.25">
      <c r="B112" s="25" t="s">
        <v>177</v>
      </c>
      <c r="C112" s="6">
        <v>388</v>
      </c>
      <c r="D112" s="100" t="s">
        <v>0</v>
      </c>
      <c r="E112" s="20"/>
      <c r="F112" s="6"/>
      <c r="G112" s="48">
        <f t="shared" si="10"/>
        <v>0</v>
      </c>
    </row>
    <row r="113" spans="2:11" ht="15.75" thickBot="1" x14ac:dyDescent="0.3">
      <c r="B113" s="32" t="s">
        <v>152</v>
      </c>
      <c r="C113" s="33"/>
      <c r="D113" s="34"/>
      <c r="E113" s="35"/>
      <c r="F113" s="36"/>
      <c r="G113" s="45">
        <f>SUM(G114:G116)</f>
        <v>0</v>
      </c>
    </row>
    <row r="114" spans="2:11" ht="44.25" customHeight="1" x14ac:dyDescent="0.2">
      <c r="B114" s="25" t="s">
        <v>178</v>
      </c>
      <c r="C114" s="6">
        <v>5.6</v>
      </c>
      <c r="D114" s="6" t="s">
        <v>0</v>
      </c>
      <c r="E114" s="6"/>
      <c r="F114" s="6"/>
      <c r="G114" s="48">
        <f t="shared" ref="G114" si="11">C114*F114</f>
        <v>0</v>
      </c>
    </row>
    <row r="115" spans="2:11" ht="28.5" x14ac:dyDescent="0.2">
      <c r="B115" s="25" t="s">
        <v>157</v>
      </c>
      <c r="C115" s="6">
        <v>25.67</v>
      </c>
      <c r="D115" s="6" t="s">
        <v>0</v>
      </c>
      <c r="E115" s="6"/>
      <c r="F115" s="6"/>
      <c r="G115" s="48">
        <f>C115*F115</f>
        <v>0</v>
      </c>
      <c r="J115" s="87"/>
      <c r="K115" s="87"/>
    </row>
    <row r="116" spans="2:11" ht="29.25" thickBot="1" x14ac:dyDescent="0.25">
      <c r="B116" s="25" t="s">
        <v>158</v>
      </c>
      <c r="C116" s="6">
        <v>1</v>
      </c>
      <c r="D116" s="6" t="s">
        <v>3</v>
      </c>
      <c r="E116" s="6"/>
      <c r="F116" s="6"/>
      <c r="G116" s="48">
        <f>C116*F116</f>
        <v>0</v>
      </c>
      <c r="J116" s="87"/>
      <c r="K116" s="87"/>
    </row>
    <row r="117" spans="2:11" ht="17.25" thickBot="1" x14ac:dyDescent="0.35">
      <c r="B117" s="10"/>
      <c r="C117" s="19"/>
      <c r="D117" s="49"/>
      <c r="E117" s="50"/>
      <c r="F117" s="51" t="s">
        <v>6</v>
      </c>
      <c r="G117" s="99">
        <f>SUM(G100)</f>
        <v>0</v>
      </c>
    </row>
    <row r="118" spans="2:11" ht="17.25" thickBot="1" x14ac:dyDescent="0.25">
      <c r="B118" s="10"/>
      <c r="C118" s="20"/>
      <c r="D118" s="21"/>
      <c r="E118" s="23">
        <f>H117*0.08</f>
        <v>0</v>
      </c>
      <c r="F118" s="52" t="s">
        <v>60</v>
      </c>
      <c r="G118" s="53">
        <f>G117*0.23</f>
        <v>0</v>
      </c>
    </row>
    <row r="119" spans="2:11" ht="17.25" thickBot="1" x14ac:dyDescent="0.25">
      <c r="B119" s="116" t="s">
        <v>173</v>
      </c>
      <c r="C119" s="24"/>
      <c r="D119" s="55"/>
      <c r="E119" s="54">
        <f>H117*1.08</f>
        <v>0</v>
      </c>
      <c r="F119" s="55" t="s">
        <v>7</v>
      </c>
      <c r="G119" s="54">
        <f>G117+G118</f>
        <v>0</v>
      </c>
    </row>
    <row r="120" spans="2:11" ht="17.25" thickBot="1" x14ac:dyDescent="0.25">
      <c r="D120" s="103"/>
      <c r="E120" s="54">
        <f>H118*1.08</f>
        <v>0</v>
      </c>
      <c r="F120" s="104" t="s">
        <v>155</v>
      </c>
      <c r="G120" s="54" t="e">
        <f>G96+G119</f>
        <v>#VALUE!</v>
      </c>
    </row>
    <row r="123" spans="2:11" ht="13.5" thickBot="1" x14ac:dyDescent="0.25"/>
    <row r="124" spans="2:11" ht="19.5" customHeight="1" thickBot="1" x14ac:dyDescent="0.25">
      <c r="B124" s="127" t="s">
        <v>176</v>
      </c>
      <c r="C124" s="128"/>
      <c r="D124" s="80"/>
      <c r="E124" s="80"/>
      <c r="F124" s="80"/>
      <c r="G124" s="72">
        <f>G125+G136</f>
        <v>0</v>
      </c>
    </row>
    <row r="125" spans="2:11" ht="17.25" thickBot="1" x14ac:dyDescent="0.3">
      <c r="B125" s="32" t="s">
        <v>162</v>
      </c>
      <c r="C125" s="46"/>
      <c r="D125" s="46"/>
      <c r="E125" s="46"/>
      <c r="F125" s="46"/>
      <c r="G125" s="45">
        <f>SUM(G126:G135)</f>
        <v>0</v>
      </c>
    </row>
    <row r="126" spans="2:11" ht="42.75" x14ac:dyDescent="0.2">
      <c r="B126" s="25" t="s">
        <v>159</v>
      </c>
      <c r="C126" s="6">
        <v>7</v>
      </c>
      <c r="D126" s="6" t="s">
        <v>2</v>
      </c>
      <c r="E126" s="6"/>
      <c r="F126" s="6"/>
      <c r="G126" s="48">
        <f>C126*F126</f>
        <v>0</v>
      </c>
    </row>
    <row r="127" spans="2:11" ht="42.75" x14ac:dyDescent="0.2">
      <c r="B127" s="25" t="s">
        <v>183</v>
      </c>
      <c r="C127" s="6">
        <v>1</v>
      </c>
      <c r="D127" s="6" t="s">
        <v>3</v>
      </c>
      <c r="E127" s="6"/>
      <c r="F127" s="6"/>
      <c r="G127" s="48">
        <f>C127*F127</f>
        <v>0</v>
      </c>
    </row>
    <row r="128" spans="2:11" ht="71.25" x14ac:dyDescent="0.2">
      <c r="B128" s="25" t="s">
        <v>160</v>
      </c>
      <c r="C128" s="6">
        <v>1</v>
      </c>
      <c r="D128" s="6" t="s">
        <v>3</v>
      </c>
      <c r="E128" s="6"/>
      <c r="F128" s="6"/>
      <c r="G128" s="48">
        <f>C128*F128</f>
        <v>0</v>
      </c>
    </row>
    <row r="129" spans="2:11" ht="42.75" x14ac:dyDescent="0.2">
      <c r="B129" s="25" t="s">
        <v>179</v>
      </c>
      <c r="C129" s="6">
        <v>1</v>
      </c>
      <c r="D129" s="6" t="s">
        <v>3</v>
      </c>
      <c r="E129" s="6"/>
      <c r="F129" s="6"/>
      <c r="G129" s="48">
        <f t="shared" ref="G129:G135" si="12">C129*F129</f>
        <v>0</v>
      </c>
    </row>
    <row r="130" spans="2:11" ht="42.75" x14ac:dyDescent="0.2">
      <c r="B130" s="25" t="s">
        <v>163</v>
      </c>
      <c r="C130" s="6">
        <v>1</v>
      </c>
      <c r="D130" s="6" t="s">
        <v>3</v>
      </c>
      <c r="E130" s="6"/>
      <c r="F130" s="6"/>
      <c r="G130" s="48">
        <f t="shared" si="12"/>
        <v>0</v>
      </c>
      <c r="J130" s="87"/>
      <c r="K130" s="87"/>
    </row>
    <row r="131" spans="2:11" ht="42.75" x14ac:dyDescent="0.2">
      <c r="B131" s="25" t="s">
        <v>164</v>
      </c>
      <c r="C131" s="6">
        <v>1</v>
      </c>
      <c r="D131" s="6" t="s">
        <v>3</v>
      </c>
      <c r="E131" s="6"/>
      <c r="F131" s="6"/>
      <c r="G131" s="48">
        <f t="shared" si="12"/>
        <v>0</v>
      </c>
      <c r="J131" s="87"/>
      <c r="K131" s="87"/>
    </row>
    <row r="132" spans="2:11" ht="52.5" customHeight="1" x14ac:dyDescent="0.2">
      <c r="B132" s="25" t="s">
        <v>165</v>
      </c>
      <c r="C132" s="6">
        <v>1</v>
      </c>
      <c r="D132" s="6" t="s">
        <v>3</v>
      </c>
      <c r="E132" s="6"/>
      <c r="F132" s="6"/>
      <c r="G132" s="48">
        <f t="shared" si="12"/>
        <v>0</v>
      </c>
      <c r="J132" s="87"/>
      <c r="K132" s="87"/>
    </row>
    <row r="133" spans="2:11" ht="14.25" x14ac:dyDescent="0.2">
      <c r="B133" s="25" t="s">
        <v>166</v>
      </c>
      <c r="C133" s="6">
        <v>1014</v>
      </c>
      <c r="D133" s="6" t="s">
        <v>0</v>
      </c>
      <c r="E133" s="7"/>
      <c r="F133" s="6"/>
      <c r="G133" s="48">
        <f t="shared" si="12"/>
        <v>0</v>
      </c>
      <c r="J133" s="87"/>
      <c r="K133" s="87"/>
    </row>
    <row r="134" spans="2:11" ht="14.25" x14ac:dyDescent="0.2">
      <c r="B134" s="25" t="s">
        <v>167</v>
      </c>
      <c r="C134" s="6">
        <v>1014</v>
      </c>
      <c r="D134" s="6" t="s">
        <v>0</v>
      </c>
      <c r="E134" s="7"/>
      <c r="F134" s="6"/>
      <c r="G134" s="48">
        <f t="shared" si="12"/>
        <v>0</v>
      </c>
    </row>
    <row r="135" spans="2:11" ht="15" thickBot="1" x14ac:dyDescent="0.25">
      <c r="B135" s="25" t="s">
        <v>168</v>
      </c>
      <c r="C135" s="6">
        <v>1</v>
      </c>
      <c r="D135" s="6" t="s">
        <v>3</v>
      </c>
      <c r="E135" s="7"/>
      <c r="F135" s="6"/>
      <c r="G135" s="48">
        <f t="shared" si="12"/>
        <v>0</v>
      </c>
      <c r="J135" s="87"/>
      <c r="K135" s="87"/>
    </row>
    <row r="136" spans="2:11" ht="15.75" thickBot="1" x14ac:dyDescent="0.3">
      <c r="B136" s="32" t="s">
        <v>169</v>
      </c>
      <c r="C136" s="33"/>
      <c r="D136" s="34"/>
      <c r="E136" s="35"/>
      <c r="F136" s="36"/>
      <c r="G136" s="45">
        <f>SUM(G137:G142)</f>
        <v>0</v>
      </c>
    </row>
    <row r="137" spans="2:11" ht="42.75" x14ac:dyDescent="0.2">
      <c r="B137" s="25" t="s">
        <v>170</v>
      </c>
      <c r="C137" s="6">
        <v>1</v>
      </c>
      <c r="D137" s="3" t="s">
        <v>3</v>
      </c>
      <c r="E137" s="20"/>
      <c r="F137" s="6"/>
      <c r="G137" s="48">
        <f t="shared" ref="G137:G142" si="13">C137*F137</f>
        <v>0</v>
      </c>
    </row>
    <row r="138" spans="2:11" ht="57" x14ac:dyDescent="0.2">
      <c r="B138" s="25" t="s">
        <v>181</v>
      </c>
      <c r="C138" s="6">
        <v>1</v>
      </c>
      <c r="D138" s="115" t="s">
        <v>3</v>
      </c>
      <c r="E138" s="20"/>
      <c r="F138" s="6"/>
      <c r="G138" s="48">
        <f t="shared" si="13"/>
        <v>0</v>
      </c>
      <c r="J138" s="87"/>
      <c r="K138" s="87"/>
    </row>
    <row r="139" spans="2:11" ht="57" x14ac:dyDescent="0.2">
      <c r="B139" s="25" t="s">
        <v>182</v>
      </c>
      <c r="C139" s="6">
        <v>1</v>
      </c>
      <c r="D139" s="115" t="s">
        <v>3</v>
      </c>
      <c r="E139" s="20"/>
      <c r="F139" s="6"/>
      <c r="G139" s="48">
        <f t="shared" si="13"/>
        <v>0</v>
      </c>
      <c r="J139" s="87"/>
      <c r="K139" s="87"/>
    </row>
    <row r="140" spans="2:11" ht="28.5" x14ac:dyDescent="0.2">
      <c r="B140" s="25" t="s">
        <v>171</v>
      </c>
      <c r="C140" s="6">
        <v>1</v>
      </c>
      <c r="D140" s="115" t="s">
        <v>3</v>
      </c>
      <c r="E140" s="20"/>
      <c r="F140" s="6"/>
      <c r="G140" s="48">
        <f t="shared" si="13"/>
        <v>0</v>
      </c>
      <c r="J140" s="87"/>
      <c r="K140" s="87"/>
    </row>
    <row r="141" spans="2:11" ht="42.75" x14ac:dyDescent="0.2">
      <c r="B141" s="25" t="s">
        <v>172</v>
      </c>
      <c r="C141" s="6">
        <v>1</v>
      </c>
      <c r="D141" s="115" t="s">
        <v>3</v>
      </c>
      <c r="E141" s="20"/>
      <c r="F141" s="6"/>
      <c r="G141" s="48">
        <f t="shared" si="13"/>
        <v>0</v>
      </c>
      <c r="J141" s="87"/>
      <c r="K141" s="87"/>
    </row>
    <row r="142" spans="2:11" ht="29.25" thickBot="1" x14ac:dyDescent="0.25">
      <c r="B142" s="25" t="s">
        <v>180</v>
      </c>
      <c r="C142" s="6">
        <v>1</v>
      </c>
      <c r="D142" s="115" t="s">
        <v>3</v>
      </c>
      <c r="E142" s="20"/>
      <c r="F142" s="6"/>
      <c r="G142" s="48">
        <f t="shared" si="13"/>
        <v>0</v>
      </c>
      <c r="J142" s="87"/>
      <c r="K142" s="87"/>
    </row>
    <row r="143" spans="2:11" ht="17.25" thickBot="1" x14ac:dyDescent="0.35">
      <c r="B143" s="10"/>
      <c r="C143" s="19"/>
      <c r="D143" s="49"/>
      <c r="E143" s="50"/>
      <c r="F143" s="51" t="s">
        <v>6</v>
      </c>
      <c r="G143" s="99">
        <f>SUM(G124)</f>
        <v>0</v>
      </c>
    </row>
    <row r="144" spans="2:11" ht="17.25" thickBot="1" x14ac:dyDescent="0.25">
      <c r="B144" s="10"/>
      <c r="C144" s="20"/>
      <c r="D144" s="21"/>
      <c r="E144" s="23">
        <f>H143*0.08</f>
        <v>0</v>
      </c>
      <c r="F144" s="52" t="s">
        <v>60</v>
      </c>
      <c r="G144" s="53">
        <f>G143*0.23</f>
        <v>0</v>
      </c>
    </row>
    <row r="145" spans="2:7" ht="17.25" thickBot="1" x14ac:dyDescent="0.25">
      <c r="B145" s="116" t="s">
        <v>175</v>
      </c>
      <c r="C145" s="24"/>
      <c r="D145" s="55"/>
      <c r="E145" s="54">
        <f>H143*1.08</f>
        <v>0</v>
      </c>
      <c r="F145" s="55" t="s">
        <v>7</v>
      </c>
      <c r="G145" s="54">
        <f>G143+G144</f>
        <v>0</v>
      </c>
    </row>
    <row r="146" spans="2:7" ht="17.25" thickBot="1" x14ac:dyDescent="0.25">
      <c r="D146" s="103"/>
      <c r="E146" s="54">
        <f>H144*1.08</f>
        <v>0</v>
      </c>
      <c r="F146" s="104" t="s">
        <v>155</v>
      </c>
      <c r="G146" s="54" t="e">
        <f>G120+G145</f>
        <v>#VALUE!</v>
      </c>
    </row>
  </sheetData>
  <mergeCells count="5">
    <mergeCell ref="B4:G4"/>
    <mergeCell ref="B7:G7"/>
    <mergeCell ref="B6:G6"/>
    <mergeCell ref="C10:F10"/>
    <mergeCell ref="B124:C124"/>
  </mergeCells>
  <pageMargins left="0.39370078740157483" right="0.39370078740157483" top="0.74803149606299213" bottom="0.74803149606299213" header="0.31496062992125984" footer="0.31496062992125984"/>
  <pageSetup paperSize="9" scale="80" fitToWidth="297" fitToHeight="210" orientation="portrait" r:id="rId1"/>
  <rowBreaks count="1" manualBreakCount="1">
    <brk id="38" min="1" max="6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D2:L159"/>
  <sheetViews>
    <sheetView workbookViewId="0">
      <selection activeCell="L8" sqref="L8"/>
    </sheetView>
  </sheetViews>
  <sheetFormatPr defaultRowHeight="15" x14ac:dyDescent="0.25"/>
  <cols>
    <col min="3" max="3" width="9.140625" customWidth="1"/>
    <col min="4" max="4" width="44.7109375" customWidth="1"/>
    <col min="5" max="8" width="9.140625" customWidth="1"/>
    <col min="11" max="11" width="25.85546875" customWidth="1"/>
  </cols>
  <sheetData>
    <row r="2" spans="4:12" x14ac:dyDescent="0.25">
      <c r="D2" t="s">
        <v>41</v>
      </c>
    </row>
    <row r="3" spans="4:12" x14ac:dyDescent="0.25">
      <c r="D3">
        <v>9.6</v>
      </c>
      <c r="K3" t="s">
        <v>55</v>
      </c>
      <c r="L3">
        <f>D3+D7+D31+D35+D100</f>
        <v>193.56</v>
      </c>
    </row>
    <row r="4" spans="4:12" x14ac:dyDescent="0.25">
      <c r="D4" t="s">
        <v>12</v>
      </c>
      <c r="K4" t="s">
        <v>56</v>
      </c>
      <c r="L4">
        <f>D11+D15+D19+D23+D27+D39+D43+D47+D51+D55+D60+D64+D68+D76+D108+D120+D124+D128+D132+D136+D140+D144+D148+D153+D157</f>
        <v>442.34000000000003</v>
      </c>
    </row>
    <row r="5" spans="4:12" x14ac:dyDescent="0.25">
      <c r="D5" t="s">
        <v>13</v>
      </c>
      <c r="K5" t="s">
        <v>59</v>
      </c>
      <c r="L5">
        <f>D72+D112+D116</f>
        <v>45.029999999999994</v>
      </c>
    </row>
    <row r="6" spans="4:12" x14ac:dyDescent="0.25">
      <c r="D6" t="s">
        <v>42</v>
      </c>
      <c r="K6" s="1">
        <v>0.9</v>
      </c>
      <c r="L6">
        <f>D80+D84+D88+D92+D104+D96</f>
        <v>40.749999999999993</v>
      </c>
    </row>
    <row r="7" spans="4:12" x14ac:dyDescent="0.25">
      <c r="D7">
        <v>158.22999999999999</v>
      </c>
      <c r="L7">
        <f>L3+L4+L5+L6</f>
        <v>721.68000000000006</v>
      </c>
    </row>
    <row r="8" spans="4:12" x14ac:dyDescent="0.25">
      <c r="D8" t="s">
        <v>12</v>
      </c>
    </row>
    <row r="9" spans="4:12" x14ac:dyDescent="0.25">
      <c r="D9" t="s">
        <v>13</v>
      </c>
    </row>
    <row r="10" spans="4:12" x14ac:dyDescent="0.25">
      <c r="D10" t="s">
        <v>43</v>
      </c>
    </row>
    <row r="11" spans="4:12" x14ac:dyDescent="0.25">
      <c r="D11">
        <v>12.49</v>
      </c>
    </row>
    <row r="12" spans="4:12" x14ac:dyDescent="0.25">
      <c r="D12" t="s">
        <v>12</v>
      </c>
    </row>
    <row r="13" spans="4:12" x14ac:dyDescent="0.25">
      <c r="D13" t="s">
        <v>13</v>
      </c>
    </row>
    <row r="14" spans="4:12" x14ac:dyDescent="0.25">
      <c r="D14" t="s">
        <v>44</v>
      </c>
    </row>
    <row r="15" spans="4:12" x14ac:dyDescent="0.25">
      <c r="D15">
        <v>19.78</v>
      </c>
    </row>
    <row r="16" spans="4:12" x14ac:dyDescent="0.25">
      <c r="D16" t="s">
        <v>12</v>
      </c>
    </row>
    <row r="17" spans="4:4" x14ac:dyDescent="0.25">
      <c r="D17" t="s">
        <v>13</v>
      </c>
    </row>
    <row r="18" spans="4:4" x14ac:dyDescent="0.25">
      <c r="D18" t="s">
        <v>45</v>
      </c>
    </row>
    <row r="19" spans="4:4" x14ac:dyDescent="0.25">
      <c r="D19">
        <v>8.23</v>
      </c>
    </row>
    <row r="20" spans="4:4" x14ac:dyDescent="0.25">
      <c r="D20" t="s">
        <v>12</v>
      </c>
    </row>
    <row r="21" spans="4:4" x14ac:dyDescent="0.25">
      <c r="D21" t="s">
        <v>13</v>
      </c>
    </row>
    <row r="22" spans="4:4" x14ac:dyDescent="0.25">
      <c r="D22" t="s">
        <v>46</v>
      </c>
    </row>
    <row r="23" spans="4:4" x14ac:dyDescent="0.25">
      <c r="D23">
        <v>8.86</v>
      </c>
    </row>
    <row r="24" spans="4:4" x14ac:dyDescent="0.25">
      <c r="D24" t="s">
        <v>12</v>
      </c>
    </row>
    <row r="25" spans="4:4" x14ac:dyDescent="0.25">
      <c r="D25" t="s">
        <v>13</v>
      </c>
    </row>
    <row r="26" spans="4:4" x14ac:dyDescent="0.25">
      <c r="D26" t="s">
        <v>47</v>
      </c>
    </row>
    <row r="27" spans="4:4" x14ac:dyDescent="0.25">
      <c r="D27">
        <v>8.9700000000000006</v>
      </c>
    </row>
    <row r="28" spans="4:4" x14ac:dyDescent="0.25">
      <c r="D28" t="s">
        <v>12</v>
      </c>
    </row>
    <row r="29" spans="4:4" x14ac:dyDescent="0.25">
      <c r="D29" t="s">
        <v>13</v>
      </c>
    </row>
    <row r="30" spans="4:4" x14ac:dyDescent="0.25">
      <c r="D30" t="s">
        <v>48</v>
      </c>
    </row>
    <row r="31" spans="4:4" x14ac:dyDescent="0.25">
      <c r="D31">
        <v>8.6</v>
      </c>
    </row>
    <row r="32" spans="4:4" x14ac:dyDescent="0.25">
      <c r="D32" t="s">
        <v>12</v>
      </c>
    </row>
    <row r="33" spans="4:4" x14ac:dyDescent="0.25">
      <c r="D33" t="s">
        <v>13</v>
      </c>
    </row>
    <row r="34" spans="4:4" x14ac:dyDescent="0.25">
      <c r="D34" t="s">
        <v>49</v>
      </c>
    </row>
    <row r="35" spans="4:4" x14ac:dyDescent="0.25">
      <c r="D35">
        <v>15.52</v>
      </c>
    </row>
    <row r="36" spans="4:4" x14ac:dyDescent="0.25">
      <c r="D36" t="s">
        <v>20</v>
      </c>
    </row>
    <row r="37" spans="4:4" x14ac:dyDescent="0.25">
      <c r="D37" t="s">
        <v>17</v>
      </c>
    </row>
    <row r="38" spans="4:4" x14ac:dyDescent="0.25">
      <c r="D38" t="s">
        <v>50</v>
      </c>
    </row>
    <row r="39" spans="4:4" x14ac:dyDescent="0.25">
      <c r="D39">
        <v>15.36</v>
      </c>
    </row>
    <row r="40" spans="4:4" x14ac:dyDescent="0.25">
      <c r="D40" t="s">
        <v>12</v>
      </c>
    </row>
    <row r="41" spans="4:4" x14ac:dyDescent="0.25">
      <c r="D41" t="s">
        <v>13</v>
      </c>
    </row>
    <row r="42" spans="4:4" x14ac:dyDescent="0.25">
      <c r="D42" t="s">
        <v>51</v>
      </c>
    </row>
    <row r="43" spans="4:4" x14ac:dyDescent="0.25">
      <c r="D43">
        <v>21.29</v>
      </c>
    </row>
    <row r="44" spans="4:4" x14ac:dyDescent="0.25">
      <c r="D44" t="s">
        <v>12</v>
      </c>
    </row>
    <row r="45" spans="4:4" x14ac:dyDescent="0.25">
      <c r="D45" t="s">
        <v>13</v>
      </c>
    </row>
    <row r="46" spans="4:4" x14ac:dyDescent="0.25">
      <c r="D46" t="s">
        <v>52</v>
      </c>
    </row>
    <row r="47" spans="4:4" x14ac:dyDescent="0.25">
      <c r="D47">
        <v>21.25</v>
      </c>
    </row>
    <row r="48" spans="4:4" x14ac:dyDescent="0.25">
      <c r="D48" t="s">
        <v>12</v>
      </c>
    </row>
    <row r="49" spans="4:4" x14ac:dyDescent="0.25">
      <c r="D49" t="s">
        <v>13</v>
      </c>
    </row>
    <row r="50" spans="4:4" x14ac:dyDescent="0.25">
      <c r="D50" t="s">
        <v>53</v>
      </c>
    </row>
    <row r="51" spans="4:4" x14ac:dyDescent="0.25">
      <c r="D51">
        <v>21.25</v>
      </c>
    </row>
    <row r="52" spans="4:4" x14ac:dyDescent="0.25">
      <c r="D52" t="s">
        <v>12</v>
      </c>
    </row>
    <row r="53" spans="4:4" x14ac:dyDescent="0.25">
      <c r="D53" t="s">
        <v>37</v>
      </c>
    </row>
    <row r="54" spans="4:4" x14ac:dyDescent="0.25">
      <c r="D54" t="s">
        <v>54</v>
      </c>
    </row>
    <row r="55" spans="4:4" x14ac:dyDescent="0.25">
      <c r="D55">
        <v>9.93</v>
      </c>
    </row>
    <row r="56" spans="4:4" x14ac:dyDescent="0.25">
      <c r="D56" t="s">
        <v>12</v>
      </c>
    </row>
    <row r="57" spans="4:4" x14ac:dyDescent="0.25">
      <c r="D57" t="s">
        <v>13</v>
      </c>
    </row>
    <row r="59" spans="4:4" x14ac:dyDescent="0.25">
      <c r="D59" t="s">
        <v>11</v>
      </c>
    </row>
    <row r="60" spans="4:4" x14ac:dyDescent="0.25">
      <c r="D60">
        <v>19.350000000000001</v>
      </c>
    </row>
    <row r="61" spans="4:4" x14ac:dyDescent="0.25">
      <c r="D61" t="s">
        <v>12</v>
      </c>
    </row>
    <row r="62" spans="4:4" x14ac:dyDescent="0.25">
      <c r="D62" t="s">
        <v>13</v>
      </c>
    </row>
    <row r="63" spans="4:4" x14ac:dyDescent="0.25">
      <c r="D63" t="s">
        <v>14</v>
      </c>
    </row>
    <row r="64" spans="4:4" x14ac:dyDescent="0.25">
      <c r="D64">
        <v>7.09</v>
      </c>
    </row>
    <row r="65" spans="4:4" x14ac:dyDescent="0.25">
      <c r="D65" t="s">
        <v>12</v>
      </c>
    </row>
    <row r="66" spans="4:4" x14ac:dyDescent="0.25">
      <c r="D66" t="s">
        <v>13</v>
      </c>
    </row>
    <row r="67" spans="4:4" x14ac:dyDescent="0.25">
      <c r="D67" t="s">
        <v>15</v>
      </c>
    </row>
    <row r="68" spans="4:4" x14ac:dyDescent="0.25">
      <c r="D68">
        <v>8.6300000000000008</v>
      </c>
    </row>
    <row r="69" spans="4:4" x14ac:dyDescent="0.25">
      <c r="D69" t="s">
        <v>12</v>
      </c>
    </row>
    <row r="70" spans="4:4" x14ac:dyDescent="0.25">
      <c r="D70" t="s">
        <v>13</v>
      </c>
    </row>
    <row r="71" spans="4:4" x14ac:dyDescent="0.25">
      <c r="D71" t="s">
        <v>16</v>
      </c>
    </row>
    <row r="72" spans="4:4" x14ac:dyDescent="0.25">
      <c r="D72">
        <v>15</v>
      </c>
    </row>
    <row r="73" spans="4:4" x14ac:dyDescent="0.25">
      <c r="D73" t="s">
        <v>12</v>
      </c>
    </row>
    <row r="74" spans="4:4" x14ac:dyDescent="0.25">
      <c r="D74" t="s">
        <v>17</v>
      </c>
    </row>
    <row r="75" spans="4:4" x14ac:dyDescent="0.25">
      <c r="D75" t="s">
        <v>18</v>
      </c>
    </row>
    <row r="76" spans="4:4" x14ac:dyDescent="0.25">
      <c r="D76">
        <v>11.03</v>
      </c>
    </row>
    <row r="77" spans="4:4" x14ac:dyDescent="0.25">
      <c r="D77" t="s">
        <v>12</v>
      </c>
    </row>
    <row r="78" spans="4:4" x14ac:dyDescent="0.25">
      <c r="D78" t="s">
        <v>13</v>
      </c>
    </row>
    <row r="79" spans="4:4" x14ac:dyDescent="0.25">
      <c r="D79" t="s">
        <v>19</v>
      </c>
    </row>
    <row r="80" spans="4:4" x14ac:dyDescent="0.25">
      <c r="D80">
        <v>2.78</v>
      </c>
    </row>
    <row r="81" spans="4:4" x14ac:dyDescent="0.25">
      <c r="D81" t="s">
        <v>20</v>
      </c>
    </row>
    <row r="82" spans="4:4" x14ac:dyDescent="0.25">
      <c r="D82" t="s">
        <v>17</v>
      </c>
    </row>
    <row r="83" spans="4:4" x14ac:dyDescent="0.25">
      <c r="D83" t="s">
        <v>21</v>
      </c>
    </row>
    <row r="84" spans="4:4" x14ac:dyDescent="0.25">
      <c r="D84">
        <v>10.199999999999999</v>
      </c>
    </row>
    <row r="85" spans="4:4" x14ac:dyDescent="0.25">
      <c r="D85" t="s">
        <v>20</v>
      </c>
    </row>
    <row r="86" spans="4:4" x14ac:dyDescent="0.25">
      <c r="D86" t="s">
        <v>17</v>
      </c>
    </row>
    <row r="87" spans="4:4" x14ac:dyDescent="0.25">
      <c r="D87" t="s">
        <v>22</v>
      </c>
    </row>
    <row r="88" spans="4:4" x14ac:dyDescent="0.25">
      <c r="D88">
        <v>8.94</v>
      </c>
    </row>
    <row r="89" spans="4:4" x14ac:dyDescent="0.25">
      <c r="D89" t="s">
        <v>20</v>
      </c>
    </row>
    <row r="90" spans="4:4" x14ac:dyDescent="0.25">
      <c r="D90" t="s">
        <v>17</v>
      </c>
    </row>
    <row r="91" spans="4:4" x14ac:dyDescent="0.25">
      <c r="D91" t="s">
        <v>23</v>
      </c>
    </row>
    <row r="92" spans="4:4" x14ac:dyDescent="0.25">
      <c r="D92">
        <v>7.31</v>
      </c>
    </row>
    <row r="93" spans="4:4" x14ac:dyDescent="0.25">
      <c r="D93" t="s">
        <v>20</v>
      </c>
    </row>
    <row r="94" spans="4:4" x14ac:dyDescent="0.25">
      <c r="D94" t="s">
        <v>17</v>
      </c>
    </row>
    <row r="95" spans="4:4" x14ac:dyDescent="0.25">
      <c r="D95" t="s">
        <v>24</v>
      </c>
    </row>
    <row r="96" spans="4:4" x14ac:dyDescent="0.25">
      <c r="D96">
        <v>8.4</v>
      </c>
    </row>
    <row r="97" spans="4:4" x14ac:dyDescent="0.25">
      <c r="D97" t="s">
        <v>20</v>
      </c>
    </row>
    <row r="98" spans="4:4" x14ac:dyDescent="0.25">
      <c r="D98" t="s">
        <v>17</v>
      </c>
    </row>
    <row r="99" spans="4:4" x14ac:dyDescent="0.25">
      <c r="D99" t="s">
        <v>25</v>
      </c>
    </row>
    <row r="100" spans="4:4" x14ac:dyDescent="0.25">
      <c r="D100">
        <v>1.61</v>
      </c>
    </row>
    <row r="101" spans="4:4" x14ac:dyDescent="0.25">
      <c r="D101" t="s">
        <v>20</v>
      </c>
    </row>
    <row r="102" spans="4:4" x14ac:dyDescent="0.25">
      <c r="D102" t="s">
        <v>17</v>
      </c>
    </row>
    <row r="103" spans="4:4" x14ac:dyDescent="0.25">
      <c r="D103" t="s">
        <v>26</v>
      </c>
    </row>
    <row r="104" spans="4:4" x14ac:dyDescent="0.25">
      <c r="D104">
        <v>3.12</v>
      </c>
    </row>
    <row r="105" spans="4:4" x14ac:dyDescent="0.25">
      <c r="D105" t="s">
        <v>20</v>
      </c>
    </row>
    <row r="106" spans="4:4" x14ac:dyDescent="0.25">
      <c r="D106" t="s">
        <v>17</v>
      </c>
    </row>
    <row r="107" spans="4:4" x14ac:dyDescent="0.25">
      <c r="D107" t="s">
        <v>27</v>
      </c>
    </row>
    <row r="108" spans="4:4" x14ac:dyDescent="0.25">
      <c r="D108">
        <v>57.96</v>
      </c>
    </row>
    <row r="109" spans="4:4" x14ac:dyDescent="0.25">
      <c r="D109" t="s">
        <v>12</v>
      </c>
    </row>
    <row r="110" spans="4:4" x14ac:dyDescent="0.25">
      <c r="D110" t="s">
        <v>28</v>
      </c>
    </row>
    <row r="111" spans="4:4" x14ac:dyDescent="0.25">
      <c r="D111" t="s">
        <v>29</v>
      </c>
    </row>
    <row r="112" spans="4:4" x14ac:dyDescent="0.25">
      <c r="D112">
        <v>20.02</v>
      </c>
    </row>
    <row r="113" spans="4:4" x14ac:dyDescent="0.25">
      <c r="D113" t="s">
        <v>12</v>
      </c>
    </row>
    <row r="114" spans="4:4" x14ac:dyDescent="0.25">
      <c r="D114" t="s">
        <v>17</v>
      </c>
    </row>
    <row r="115" spans="4:4" x14ac:dyDescent="0.25">
      <c r="D115" t="s">
        <v>30</v>
      </c>
    </row>
    <row r="116" spans="4:4" x14ac:dyDescent="0.25">
      <c r="D116">
        <v>10.01</v>
      </c>
    </row>
    <row r="117" spans="4:4" x14ac:dyDescent="0.25">
      <c r="D117" t="s">
        <v>12</v>
      </c>
    </row>
    <row r="118" spans="4:4" x14ac:dyDescent="0.25">
      <c r="D118" t="s">
        <v>17</v>
      </c>
    </row>
    <row r="119" spans="4:4" x14ac:dyDescent="0.25">
      <c r="D119" t="s">
        <v>31</v>
      </c>
    </row>
    <row r="120" spans="4:4" x14ac:dyDescent="0.25">
      <c r="D120">
        <v>15.01</v>
      </c>
    </row>
    <row r="121" spans="4:4" x14ac:dyDescent="0.25">
      <c r="D121" t="s">
        <v>12</v>
      </c>
    </row>
    <row r="122" spans="4:4" x14ac:dyDescent="0.25">
      <c r="D122" t="s">
        <v>13</v>
      </c>
    </row>
    <row r="123" spans="4:4" x14ac:dyDescent="0.25">
      <c r="D123" t="s">
        <v>32</v>
      </c>
    </row>
    <row r="124" spans="4:4" x14ac:dyDescent="0.25">
      <c r="D124">
        <v>10.01</v>
      </c>
    </row>
    <row r="125" spans="4:4" x14ac:dyDescent="0.25">
      <c r="D125" t="s">
        <v>12</v>
      </c>
    </row>
    <row r="126" spans="4:4" x14ac:dyDescent="0.25">
      <c r="D126" t="s">
        <v>13</v>
      </c>
    </row>
    <row r="127" spans="4:4" x14ac:dyDescent="0.25">
      <c r="D127" t="s">
        <v>33</v>
      </c>
    </row>
    <row r="128" spans="4:4" x14ac:dyDescent="0.25">
      <c r="D128">
        <v>5.92</v>
      </c>
    </row>
    <row r="129" spans="4:4" x14ac:dyDescent="0.25">
      <c r="D129" t="s">
        <v>12</v>
      </c>
    </row>
    <row r="130" spans="4:4" x14ac:dyDescent="0.25">
      <c r="D130" t="s">
        <v>13</v>
      </c>
    </row>
    <row r="131" spans="4:4" x14ac:dyDescent="0.25">
      <c r="D131" t="s">
        <v>34</v>
      </c>
    </row>
    <row r="132" spans="4:4" x14ac:dyDescent="0.25">
      <c r="D132">
        <v>17.61</v>
      </c>
    </row>
    <row r="133" spans="4:4" x14ac:dyDescent="0.25">
      <c r="D133" t="s">
        <v>12</v>
      </c>
    </row>
    <row r="134" spans="4:4" x14ac:dyDescent="0.25">
      <c r="D134" t="s">
        <v>35</v>
      </c>
    </row>
    <row r="135" spans="4:4" x14ac:dyDescent="0.25">
      <c r="D135" t="s">
        <v>36</v>
      </c>
    </row>
    <row r="136" spans="4:4" x14ac:dyDescent="0.25">
      <c r="D136">
        <v>26.16</v>
      </c>
    </row>
    <row r="137" spans="4:4" x14ac:dyDescent="0.25">
      <c r="D137" t="s">
        <v>12</v>
      </c>
    </row>
    <row r="138" spans="4:4" x14ac:dyDescent="0.25">
      <c r="D138" t="s">
        <v>37</v>
      </c>
    </row>
    <row r="139" spans="4:4" x14ac:dyDescent="0.25">
      <c r="D139" t="s">
        <v>38</v>
      </c>
    </row>
    <row r="140" spans="4:4" x14ac:dyDescent="0.25">
      <c r="D140">
        <v>8.83</v>
      </c>
    </row>
    <row r="141" spans="4:4" x14ac:dyDescent="0.25">
      <c r="D141" t="s">
        <v>12</v>
      </c>
    </row>
    <row r="142" spans="4:4" x14ac:dyDescent="0.25">
      <c r="D142" t="s">
        <v>13</v>
      </c>
    </row>
    <row r="143" spans="4:4" x14ac:dyDescent="0.25">
      <c r="D143" t="s">
        <v>39</v>
      </c>
    </row>
    <row r="144" spans="4:4" x14ac:dyDescent="0.25">
      <c r="D144">
        <v>36.950000000000003</v>
      </c>
    </row>
    <row r="145" spans="4:4" x14ac:dyDescent="0.25">
      <c r="D145" t="s">
        <v>12</v>
      </c>
    </row>
    <row r="146" spans="4:4" x14ac:dyDescent="0.25">
      <c r="D146" t="s">
        <v>37</v>
      </c>
    </row>
    <row r="147" spans="4:4" x14ac:dyDescent="0.25">
      <c r="D147" t="s">
        <v>40</v>
      </c>
    </row>
    <row r="148" spans="4:4" x14ac:dyDescent="0.25">
      <c r="D148">
        <v>13.97</v>
      </c>
    </row>
    <row r="149" spans="4:4" x14ac:dyDescent="0.25">
      <c r="D149" t="s">
        <v>12</v>
      </c>
    </row>
    <row r="150" spans="4:4" x14ac:dyDescent="0.25">
      <c r="D150" t="s">
        <v>35</v>
      </c>
    </row>
    <row r="152" spans="4:4" x14ac:dyDescent="0.25">
      <c r="D152" t="s">
        <v>57</v>
      </c>
    </row>
    <row r="153" spans="4:4" x14ac:dyDescent="0.25">
      <c r="D153">
        <v>14.78</v>
      </c>
    </row>
    <row r="154" spans="4:4" x14ac:dyDescent="0.25">
      <c r="D154" t="s">
        <v>12</v>
      </c>
    </row>
    <row r="155" spans="4:4" x14ac:dyDescent="0.25">
      <c r="D155" t="s">
        <v>13</v>
      </c>
    </row>
    <row r="156" spans="4:4" x14ac:dyDescent="0.25">
      <c r="D156" t="s">
        <v>58</v>
      </c>
    </row>
    <row r="157" spans="4:4" x14ac:dyDescent="0.25">
      <c r="D157">
        <v>41.63</v>
      </c>
    </row>
    <row r="158" spans="4:4" x14ac:dyDescent="0.25">
      <c r="D158" t="s">
        <v>12</v>
      </c>
    </row>
    <row r="159" spans="4:4" x14ac:dyDescent="0.25">
      <c r="D159" t="s">
        <v>35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3</vt:i4>
      </vt:variant>
      <vt:variant>
        <vt:lpstr>Zakresy nazwane</vt:lpstr>
      </vt:variant>
      <vt:variant>
        <vt:i4>1</vt:i4>
      </vt:variant>
    </vt:vector>
  </HeadingPairs>
  <TitlesOfParts>
    <vt:vector size="4" baseType="lpstr">
      <vt:lpstr>Arkusz1</vt:lpstr>
      <vt:lpstr>Arkusz2</vt:lpstr>
      <vt:lpstr>Arkusz3</vt:lpstr>
      <vt:lpstr>Arkusz1!Obszar_wydruku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mirtech</dc:creator>
  <cp:lastModifiedBy>Pawel</cp:lastModifiedBy>
  <cp:lastPrinted>2017-05-29T07:36:57Z</cp:lastPrinted>
  <dcterms:created xsi:type="dcterms:W3CDTF">2013-10-30T07:04:02Z</dcterms:created>
  <dcterms:modified xsi:type="dcterms:W3CDTF">2017-07-21T08:35:13Z</dcterms:modified>
</cp:coreProperties>
</file>