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yszarddziedzic.ZDP\Desktop\Mat. do przetargów - 2017\Straduń\"/>
    </mc:Choice>
  </mc:AlternateContent>
  <bookViews>
    <workbookView xWindow="0" yWindow="0" windowWidth="25200" windowHeight="113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40" i="1" l="1"/>
  <c r="G39" i="1"/>
  <c r="G139" i="1" l="1"/>
  <c r="G140" i="1" s="1"/>
  <c r="G135" i="1"/>
  <c r="G136" i="1" s="1"/>
  <c r="G131" i="1"/>
  <c r="G130" i="1"/>
  <c r="G129" i="1"/>
  <c r="G128" i="1"/>
  <c r="G126" i="1"/>
  <c r="G125" i="1"/>
  <c r="G123" i="1"/>
  <c r="G119" i="1"/>
  <c r="G117" i="1"/>
  <c r="G115" i="1"/>
  <c r="G113" i="1"/>
  <c r="G111" i="1"/>
  <c r="G109" i="1"/>
  <c r="G107" i="1"/>
  <c r="G105" i="1"/>
  <c r="G102" i="1"/>
  <c r="G99" i="1"/>
  <c r="G95" i="1"/>
  <c r="G93" i="1"/>
  <c r="G91" i="1"/>
  <c r="G87" i="1"/>
  <c r="G84" i="1"/>
  <c r="G81" i="1"/>
  <c r="G79" i="1"/>
  <c r="G78" i="1"/>
  <c r="G77" i="1"/>
  <c r="G88" i="1" s="1"/>
  <c r="G73" i="1"/>
  <c r="G70" i="1"/>
  <c r="G67" i="1"/>
  <c r="G64" i="1"/>
  <c r="G62" i="1"/>
  <c r="G58" i="1"/>
  <c r="G56" i="1"/>
  <c r="G53" i="1"/>
  <c r="G52" i="1"/>
  <c r="G50" i="1"/>
  <c r="G49" i="1"/>
  <c r="G47" i="1"/>
  <c r="G43" i="1"/>
  <c r="G38" i="1"/>
  <c r="G34" i="1"/>
  <c r="G31" i="1"/>
  <c r="G28" i="1"/>
  <c r="G26" i="1"/>
  <c r="G24" i="1"/>
  <c r="G21" i="1"/>
  <c r="G35" i="1" s="1"/>
  <c r="G16" i="1"/>
  <c r="G15" i="1"/>
  <c r="G13" i="1"/>
  <c r="G11" i="1"/>
  <c r="G17" i="1" s="1"/>
  <c r="G74" i="1" l="1"/>
  <c r="G132" i="1"/>
  <c r="G120" i="1"/>
  <c r="G96" i="1"/>
  <c r="G141" i="1" s="1"/>
  <c r="G142" i="1" s="1"/>
  <c r="G143" i="1" s="1"/>
</calcChain>
</file>

<file path=xl/sharedStrings.xml><?xml version="1.0" encoding="utf-8"?>
<sst xmlns="http://schemas.openxmlformats.org/spreadsheetml/2006/main" count="290" uniqueCount="174">
  <si>
    <t xml:space="preserve"> </t>
  </si>
  <si>
    <t>Lp.</t>
  </si>
  <si>
    <t>Podstawa</t>
  </si>
  <si>
    <t xml:space="preserve">Opis </t>
  </si>
  <si>
    <t>Jedn.</t>
  </si>
  <si>
    <t>Ilość</t>
  </si>
  <si>
    <t xml:space="preserve"> cena</t>
  </si>
  <si>
    <t>wyceny</t>
  </si>
  <si>
    <t>robót</t>
  </si>
  <si>
    <t>miary</t>
  </si>
  <si>
    <t xml:space="preserve"> I.Roboty przygotowawcze</t>
  </si>
  <si>
    <t>001 0111 01</t>
  </si>
  <si>
    <t>Roboty pomiarowe przy robotach ziemnych,</t>
  </si>
  <si>
    <t>dla trasy drogowej w terenie równinym</t>
  </si>
  <si>
    <t>km</t>
  </si>
  <si>
    <t>001 0101 07</t>
  </si>
  <si>
    <t>Mechaniczne ścinanie drzew o średnicy</t>
  </si>
  <si>
    <t>66-75cm</t>
  </si>
  <si>
    <t>001 0104 16</t>
  </si>
  <si>
    <t>szt.</t>
  </si>
  <si>
    <t>Zdjęcie warstwy humusu i darniny gr. 15cm</t>
  </si>
  <si>
    <t>m2</t>
  </si>
  <si>
    <t>RAZEM</t>
  </si>
  <si>
    <t>II. Roboty rozbiórkowe</t>
  </si>
  <si>
    <t>006 0802 04</t>
  </si>
  <si>
    <t>Mechaniczne rozebranie naw.grub.8cm z</t>
  </si>
  <si>
    <t>masy bitumicznej.</t>
  </si>
  <si>
    <t>od km 0+000,00 do km 0+016,04</t>
  </si>
  <si>
    <t>od km 3+231,76 do km 3+404,80</t>
  </si>
  <si>
    <t>231 0816 01</t>
  </si>
  <si>
    <t>Rozebranie przepustów rurowych z rur</t>
  </si>
  <si>
    <t>betonowych średnicy 40 cm</t>
  </si>
  <si>
    <t>m</t>
  </si>
  <si>
    <t>006 0801 02</t>
  </si>
  <si>
    <t>Rozebranie podbudowy grubości 15 cm</t>
  </si>
  <si>
    <t>z kruszywa wykonywane mechanicznie</t>
  </si>
  <si>
    <t>231 0804 07</t>
  </si>
  <si>
    <t>Rozebranie nawierzchni z brukowca</t>
  </si>
  <si>
    <t>mechaniczne przy wysokości brukowca</t>
  </si>
  <si>
    <t>od km 3+404,80 do km 3+541,8</t>
  </si>
  <si>
    <t>006 0806 01</t>
  </si>
  <si>
    <t>Rozebranie krawężników betonowych na pod-</t>
  </si>
  <si>
    <t>sypce cem.-piaskowej, o wym. 30x15 cm</t>
  </si>
  <si>
    <t>od km 3+390,00 do km 3+471,00</t>
  </si>
  <si>
    <t>III.Roboty ziemne</t>
  </si>
  <si>
    <t>001 0202 02</t>
  </si>
  <si>
    <t>Roboty ziemne wyk.koparkami o poj.0,15m3</t>
  </si>
  <si>
    <t>001 0208 02</t>
  </si>
  <si>
    <t>z trans.urobku sam.na odl.do 2km gr.kat.III</t>
  </si>
  <si>
    <t>m3</t>
  </si>
  <si>
    <t>Wykonanie nasypów w gruntach I-III kat. Z</t>
  </si>
  <si>
    <t>001 0311 03</t>
  </si>
  <si>
    <t xml:space="preserve"> transportem do 1 km </t>
  </si>
  <si>
    <t>Koryta wykonywane na poszerzeniach</t>
  </si>
  <si>
    <t>jezdni ( do 2,5m) w gruncie kat. II-IV</t>
  </si>
  <si>
    <t>o głębokości 38 cm</t>
  </si>
  <si>
    <t>231 0101 01</t>
  </si>
  <si>
    <t>Mechaniczne wykonanie koryta na całej</t>
  </si>
  <si>
    <t>szerokości jezdni w gruncie kat. I-IV</t>
  </si>
  <si>
    <t>o głębokości 20 cm</t>
  </si>
  <si>
    <t>od km 3+213,76 do km 3+541</t>
  </si>
  <si>
    <t>231 0101 02</t>
  </si>
  <si>
    <t>o głębokości 38 cm skrzyżowania</t>
  </si>
  <si>
    <t>o głębokości 26 cm - zjazdy</t>
  </si>
  <si>
    <t>001 0305 02</t>
  </si>
  <si>
    <t>Wykopy liniowe o szerokości dna do 1,5m</t>
  </si>
  <si>
    <t>i głebokości do 1,5m przy urobku złożonym</t>
  </si>
  <si>
    <t>po jednej stronie wykopu - przepusty</t>
  </si>
  <si>
    <t>001 0318 01</t>
  </si>
  <si>
    <t>Zasypanie wykopów o ścianach pionowych</t>
  </si>
  <si>
    <t>z ręcznym zagęszczeniem</t>
  </si>
  <si>
    <t>IV. Podbudowy</t>
  </si>
  <si>
    <t xml:space="preserve">Podbudowy z tlucznia, przy grubości dolnej </t>
  </si>
  <si>
    <t>warstwy po zagęszczeniu 20 cm</t>
  </si>
  <si>
    <t xml:space="preserve">Podbudowa  z chudego betonu </t>
  </si>
  <si>
    <t>grubości 15 cm zjazdy</t>
  </si>
  <si>
    <t>006 0110 01 21</t>
  </si>
  <si>
    <t>Podbudowy z mieszanek mineralno-asfalt.</t>
  </si>
  <si>
    <t>st.II z tarnsportem do 5 km, przy grubości</t>
  </si>
  <si>
    <t>warstwy po zagęszczeniu 6 cm</t>
  </si>
  <si>
    <t>warstwy po zagęszczeniu 7 cm</t>
  </si>
  <si>
    <t>006 0108 02</t>
  </si>
  <si>
    <t>Mechan.wyrówn.istniejącej podbudowy mie-</t>
  </si>
  <si>
    <t>szanką mineralno-asfaltową (w-wa wiążaca)</t>
  </si>
  <si>
    <t>6-13 cm</t>
  </si>
  <si>
    <t>Mg</t>
  </si>
  <si>
    <t>V. Elementy ulicy</t>
  </si>
  <si>
    <t>Krawężniki betonowe o wymiarach 15x30 cm</t>
  </si>
  <si>
    <t xml:space="preserve"> z wykonaniem ław beton. B-12,5 </t>
  </si>
  <si>
    <t xml:space="preserve"> 006 0404 05</t>
  </si>
  <si>
    <t>Obrzeża betonowe o wymiarach 8x30 cm</t>
  </si>
  <si>
    <t>231 0402 03</t>
  </si>
  <si>
    <t>006 0404 02</t>
  </si>
  <si>
    <t>Obrzeza betonowe o wymiarach 20x6 cm</t>
  </si>
  <si>
    <t>na podsypce piaskowej</t>
  </si>
  <si>
    <t>Chodniki z kostki brukowej betonowej</t>
  </si>
  <si>
    <t>z wypełnieniem spoin piaskiem na podsypce</t>
  </si>
  <si>
    <t>piaskowej - kostka 6 cm ( chodniki)</t>
  </si>
  <si>
    <t>cem. piaskowej - kostka 8 cm ( zjazdy)</t>
  </si>
  <si>
    <t>VI. Nawierzchnie</t>
  </si>
  <si>
    <t>006 0309 02 10</t>
  </si>
  <si>
    <t>Warstwa ścieralna grub. 5 cm z masy</t>
  </si>
  <si>
    <t>asfaltobetonowej</t>
  </si>
  <si>
    <t>Skropienie nawierzchni drogowych</t>
  </si>
  <si>
    <t>emulsją asfaltową</t>
  </si>
  <si>
    <t>006 1005 06</t>
  </si>
  <si>
    <t>Mechaniczne oczyszczenie nawierzchni</t>
  </si>
  <si>
    <t>bitumicznej</t>
  </si>
  <si>
    <t>VII. Odwodnienie</t>
  </si>
  <si>
    <t>004 1424 02</t>
  </si>
  <si>
    <t xml:space="preserve">Studzienki ściekowe uliczne betonowe </t>
  </si>
  <si>
    <t>o średnicy 500 mm z osadnikiem</t>
  </si>
  <si>
    <t>004 1308 03</t>
  </si>
  <si>
    <t>Przykanalik z rur kanalizacyjnych z PCV</t>
  </si>
  <si>
    <t>o średnicy 200 mm</t>
  </si>
  <si>
    <t>006 0604 04</t>
  </si>
  <si>
    <t>Studnie chłonne z kręgów żelbetowych</t>
  </si>
  <si>
    <t>z wypełnieniem materiałami odsączającymi</t>
  </si>
  <si>
    <t>o srednicy 1,0m i głebokości 3,0m</t>
  </si>
  <si>
    <t>231 1406 03</t>
  </si>
  <si>
    <t>Regulacja pionowa studzienek -włazów</t>
  </si>
  <si>
    <t>kanałowych</t>
  </si>
  <si>
    <t>006 0605 06</t>
  </si>
  <si>
    <t>Kanały z rur kanalizacyjnych PVC łączonych</t>
  </si>
  <si>
    <t>na styk, o średnicy 400 mm - km 0+002,75</t>
  </si>
  <si>
    <t>006 0605 01</t>
  </si>
  <si>
    <t>Ławy fundamentowe przepustów rurowych</t>
  </si>
  <si>
    <t>wykonywane ze żwiru</t>
  </si>
  <si>
    <t>006 0605 03 02</t>
  </si>
  <si>
    <t xml:space="preserve">Ścianki czolowe przepustów rurowych </t>
  </si>
  <si>
    <t>dla rur o średnicy 40 cm-beton B 20</t>
  </si>
  <si>
    <t>na styk, o średnicy 400 mm - km 1+194,00</t>
  </si>
  <si>
    <t xml:space="preserve">Ścianki czołowe przepustów rurowych </t>
  </si>
  <si>
    <t>VIII. Oznakowanie i urz. bezp. ruchu</t>
  </si>
  <si>
    <t>006 0705 02</t>
  </si>
  <si>
    <t>Oznakowanie poziome farbą odblaskowa</t>
  </si>
  <si>
    <t>linie segregac.i krawędz. mal.mechani.</t>
  </si>
  <si>
    <t>Linie na przejściach dla pieszych</t>
  </si>
  <si>
    <t>malowane mechanicznie</t>
  </si>
  <si>
    <t>kal.indywid.</t>
  </si>
  <si>
    <t>Ustawieni słupków U-1a</t>
  </si>
  <si>
    <t>006 0702 01</t>
  </si>
  <si>
    <t>Słupki do znaków drogowych z rur stalowych</t>
  </si>
  <si>
    <t>o średnicy 50 mm</t>
  </si>
  <si>
    <t>006 0702 05 20</t>
  </si>
  <si>
    <t>Znaki drogowe,trójkątne o boku 80cm (folia.)</t>
  </si>
  <si>
    <t>006 0702 05 30</t>
  </si>
  <si>
    <t>Znaki drogowe, o wymiarach 600x600 (folia)</t>
  </si>
  <si>
    <t>006 0702 07 10</t>
  </si>
  <si>
    <t>Tablice - znaki D-42/43</t>
  </si>
  <si>
    <t>IX. Zieleń drogowa</t>
  </si>
  <si>
    <t>Sadzenie drzew liściastych</t>
  </si>
  <si>
    <t>wysokość 250-300 cm</t>
  </si>
  <si>
    <t xml:space="preserve">szt. </t>
  </si>
  <si>
    <t>X. Pozostałe roboty</t>
  </si>
  <si>
    <t>Roboty pomiarowe - geodezyjna</t>
  </si>
  <si>
    <t>inwentaryzacja powykonawcza</t>
  </si>
  <si>
    <t>OGÓŁEM:</t>
  </si>
  <si>
    <t xml:space="preserve"> RAZEM:</t>
  </si>
  <si>
    <t>001 0113 01</t>
  </si>
  <si>
    <t>001 0204 01 10</t>
  </si>
  <si>
    <t>006 0403 03</t>
  </si>
  <si>
    <t xml:space="preserve"> z wykonaniem ław beton. B-12,5 - 0,01m3/mb</t>
  </si>
  <si>
    <t>006 0705 06</t>
  </si>
  <si>
    <t xml:space="preserve"> Wartość [zł]</t>
  </si>
  <si>
    <t>jedn. [zł]</t>
  </si>
  <si>
    <t>Przebudowa drogi powiatowej nr 1316P</t>
  </si>
  <si>
    <t xml:space="preserve">od km 0+000,00 do km 3+541,00   </t>
  </si>
  <si>
    <t>kalkulacja</t>
  </si>
  <si>
    <t>indywidualna</t>
  </si>
  <si>
    <t>KOSZTORYS OFERTOWY</t>
  </si>
  <si>
    <t>podatek VAT (.....%):</t>
  </si>
  <si>
    <t>Frezowanie pni po wycince na głębokość</t>
  </si>
  <si>
    <t>frezowania do 50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</si>
</sst>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\ _z_ł_-;\-* #,##0.0\ _z_ł_-;_-* &quot;-&quot;??\ _z_ł_-;_-@_-"/>
    <numFmt numFmtId="165" formatCode="_-* #,##0\ _z_ł_-;\-* #,##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/>
    <xf numFmtId="0" fontId="4" fillId="0" borderId="0" xfId="0" applyFont="1"/>
    <xf numFmtId="43" fontId="4" fillId="0" borderId="0" xfId="1" applyFont="1"/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2" fillId="0" borderId="8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0" fillId="0" borderId="0" xfId="1" applyFont="1"/>
    <xf numFmtId="43" fontId="2" fillId="0" borderId="10" xfId="1" applyFont="1" applyBorder="1" applyAlignment="1">
      <alignment horizontal="center"/>
    </xf>
    <xf numFmtId="43" fontId="2" fillId="0" borderId="14" xfId="1" applyFont="1" applyBorder="1" applyAlignment="1">
      <alignment horizontal="center"/>
    </xf>
    <xf numFmtId="43" fontId="3" fillId="0" borderId="13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10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/>
    <xf numFmtId="4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4" xfId="0" applyFont="1" applyBorder="1"/>
    <xf numFmtId="43" fontId="3" fillId="0" borderId="4" xfId="1" applyFont="1" applyBorder="1"/>
    <xf numFmtId="43" fontId="3" fillId="0" borderId="3" xfId="1" applyFont="1" applyBorder="1"/>
    <xf numFmtId="43" fontId="3" fillId="0" borderId="9" xfId="1" applyFont="1" applyBorder="1" applyAlignment="1">
      <alignment horizont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7" xfId="0" applyFont="1" applyBorder="1"/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/>
    <xf numFmtId="43" fontId="3" fillId="0" borderId="2" xfId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5" xfId="0" applyFont="1" applyBorder="1"/>
    <xf numFmtId="43" fontId="3" fillId="0" borderId="5" xfId="1" applyFont="1" applyBorder="1" applyAlignment="1">
      <alignment horizontal="center"/>
    </xf>
    <xf numFmtId="49" fontId="3" fillId="0" borderId="6" xfId="0" applyNumberFormat="1" applyFont="1" applyBorder="1" applyAlignment="1">
      <alignment horizontal="left" vertical="center"/>
    </xf>
    <xf numFmtId="0" fontId="3" fillId="0" borderId="9" xfId="0" applyFont="1" applyBorder="1"/>
    <xf numFmtId="164" fontId="3" fillId="0" borderId="7" xfId="1" applyNumberFormat="1" applyFont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3" fillId="0" borderId="7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43" fontId="3" fillId="0" borderId="11" xfId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3" fontId="3" fillId="0" borderId="7" xfId="1" applyFont="1" applyBorder="1"/>
    <xf numFmtId="43" fontId="3" fillId="0" borderId="2" xfId="1" applyFont="1" applyBorder="1"/>
    <xf numFmtId="49" fontId="3" fillId="0" borderId="8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/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8" xfId="0" applyFont="1" applyBorder="1"/>
    <xf numFmtId="3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164" fontId="3" fillId="0" borderId="8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/>
    <xf numFmtId="43" fontId="3" fillId="0" borderId="0" xfId="1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  <xf numFmtId="43" fontId="3" fillId="0" borderId="10" xfId="1" applyFont="1" applyBorder="1"/>
    <xf numFmtId="0" fontId="3" fillId="0" borderId="12" xfId="0" applyFont="1" applyFill="1" applyBorder="1"/>
    <xf numFmtId="0" fontId="3" fillId="0" borderId="1" xfId="0" applyFont="1" applyFill="1" applyBorder="1"/>
    <xf numFmtId="49" fontId="3" fillId="0" borderId="0" xfId="0" applyNumberFormat="1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3" fontId="2" fillId="0" borderId="10" xfId="1" applyNumberFormat="1" applyFont="1" applyBorder="1" applyAlignment="1">
      <alignment horizontal="center"/>
    </xf>
    <xf numFmtId="43" fontId="2" fillId="0" borderId="8" xfId="1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workbookViewId="0">
      <selection activeCell="J7" sqref="J7"/>
    </sheetView>
  </sheetViews>
  <sheetFormatPr defaultRowHeight="15" x14ac:dyDescent="0.25"/>
  <cols>
    <col min="1" max="1" width="4.28515625" style="1" customWidth="1"/>
    <col min="2" max="2" width="13.85546875" style="11" customWidth="1"/>
    <col min="3" max="3" width="37.42578125" style="4" customWidth="1"/>
    <col min="4" max="4" width="5.5703125" style="4" customWidth="1"/>
    <col min="5" max="5" width="11.28515625" style="5" customWidth="1"/>
    <col min="6" max="6" width="11.5703125" style="5" customWidth="1"/>
    <col min="7" max="7" width="14.85546875" style="5" customWidth="1"/>
    <col min="12" max="12" width="14.85546875" style="14" bestFit="1" customWidth="1"/>
  </cols>
  <sheetData>
    <row r="1" spans="1:7" ht="15" customHeight="1" x14ac:dyDescent="0.25"/>
    <row r="2" spans="1:7" x14ac:dyDescent="0.25">
      <c r="A2" s="102" t="s">
        <v>170</v>
      </c>
      <c r="B2" s="102"/>
      <c r="C2" s="102"/>
      <c r="D2" s="102"/>
      <c r="E2" s="102"/>
      <c r="F2" s="102"/>
      <c r="G2" s="102"/>
    </row>
    <row r="3" spans="1:7" x14ac:dyDescent="0.25">
      <c r="A3" s="103"/>
      <c r="B3" s="103"/>
      <c r="C3" s="103"/>
      <c r="D3" s="103"/>
      <c r="E3" s="103"/>
      <c r="F3" s="103"/>
      <c r="G3" s="103"/>
    </row>
    <row r="4" spans="1:7" x14ac:dyDescent="0.25">
      <c r="A4" s="104" t="s">
        <v>166</v>
      </c>
      <c r="B4" s="104"/>
      <c r="C4" s="104"/>
      <c r="D4" s="104"/>
      <c r="E4" s="104"/>
      <c r="F4" s="104"/>
      <c r="G4" s="104"/>
    </row>
    <row r="5" spans="1:7" x14ac:dyDescent="0.25">
      <c r="A5" s="103" t="s">
        <v>167</v>
      </c>
      <c r="B5" s="103"/>
      <c r="C5" s="103"/>
      <c r="D5" s="103"/>
      <c r="E5" s="103"/>
      <c r="F5" s="103"/>
      <c r="G5" s="103"/>
    </row>
    <row r="6" spans="1:7" x14ac:dyDescent="0.25">
      <c r="A6" s="28"/>
      <c r="B6" s="2" t="s">
        <v>0</v>
      </c>
      <c r="C6" s="3"/>
      <c r="D6" s="28"/>
      <c r="E6" s="29"/>
      <c r="F6" s="29"/>
      <c r="G6" s="29"/>
    </row>
    <row r="7" spans="1:7" x14ac:dyDescent="0.25">
      <c r="A7" s="96" t="s">
        <v>1</v>
      </c>
      <c r="B7" s="30" t="s">
        <v>2</v>
      </c>
      <c r="C7" s="31" t="s">
        <v>3</v>
      </c>
      <c r="D7" s="32" t="s">
        <v>4</v>
      </c>
      <c r="E7" s="98" t="s">
        <v>5</v>
      </c>
      <c r="F7" s="33" t="s">
        <v>6</v>
      </c>
      <c r="G7" s="98" t="s">
        <v>164</v>
      </c>
    </row>
    <row r="8" spans="1:7" x14ac:dyDescent="0.25">
      <c r="A8" s="97"/>
      <c r="B8" s="34" t="s">
        <v>7</v>
      </c>
      <c r="C8" s="35" t="s">
        <v>8</v>
      </c>
      <c r="D8" s="36" t="s">
        <v>9</v>
      </c>
      <c r="E8" s="99"/>
      <c r="F8" s="37" t="s">
        <v>165</v>
      </c>
      <c r="G8" s="99"/>
    </row>
    <row r="9" spans="1:7" x14ac:dyDescent="0.25">
      <c r="A9" s="36"/>
      <c r="B9" s="38"/>
      <c r="C9" s="9" t="s">
        <v>10</v>
      </c>
      <c r="D9" s="7" t="s">
        <v>0</v>
      </c>
      <c r="E9" s="13" t="s">
        <v>0</v>
      </c>
      <c r="F9" s="13" t="s">
        <v>0</v>
      </c>
      <c r="G9" s="12" t="s">
        <v>0</v>
      </c>
    </row>
    <row r="10" spans="1:7" x14ac:dyDescent="0.25">
      <c r="A10" s="39">
        <v>1</v>
      </c>
      <c r="B10" s="40" t="s">
        <v>11</v>
      </c>
      <c r="C10" s="41" t="s">
        <v>12</v>
      </c>
      <c r="D10" s="39"/>
      <c r="E10" s="42"/>
      <c r="F10" s="43"/>
      <c r="G10" s="44"/>
    </row>
    <row r="11" spans="1:7" x14ac:dyDescent="0.25">
      <c r="A11" s="36"/>
      <c r="B11" s="45"/>
      <c r="C11" s="46" t="s">
        <v>13</v>
      </c>
      <c r="D11" s="36" t="s">
        <v>14</v>
      </c>
      <c r="E11" s="20">
        <v>3.5409999999999999</v>
      </c>
      <c r="F11" s="18"/>
      <c r="G11" s="18">
        <f>ROUND(E11*F11,2)</f>
        <v>0</v>
      </c>
    </row>
    <row r="12" spans="1:7" x14ac:dyDescent="0.25">
      <c r="A12" s="32">
        <v>2</v>
      </c>
      <c r="B12" s="47" t="s">
        <v>15</v>
      </c>
      <c r="C12" s="48" t="s">
        <v>16</v>
      </c>
      <c r="D12" s="32"/>
      <c r="E12" s="49"/>
      <c r="F12" s="22"/>
      <c r="G12" s="22"/>
    </row>
    <row r="13" spans="1:7" x14ac:dyDescent="0.25">
      <c r="A13" s="36"/>
      <c r="B13" s="45"/>
      <c r="C13" s="46" t="s">
        <v>17</v>
      </c>
      <c r="D13" s="36" t="s">
        <v>19</v>
      </c>
      <c r="E13" s="20">
        <v>70</v>
      </c>
      <c r="F13" s="18"/>
      <c r="G13" s="18">
        <f>E13*F13</f>
        <v>0</v>
      </c>
    </row>
    <row r="14" spans="1:7" x14ac:dyDescent="0.25">
      <c r="A14" s="32">
        <v>3</v>
      </c>
      <c r="B14" s="47" t="s">
        <v>18</v>
      </c>
      <c r="C14" s="48" t="s">
        <v>172</v>
      </c>
      <c r="D14" s="32"/>
      <c r="E14" s="49"/>
      <c r="F14" s="22"/>
      <c r="G14" s="22"/>
    </row>
    <row r="15" spans="1:7" x14ac:dyDescent="0.25">
      <c r="A15" s="36"/>
      <c r="B15" s="45"/>
      <c r="C15" s="46" t="s">
        <v>173</v>
      </c>
      <c r="D15" s="36" t="s">
        <v>19</v>
      </c>
      <c r="E15" s="20">
        <v>70</v>
      </c>
      <c r="F15" s="18"/>
      <c r="G15" s="18">
        <f>E15*F15</f>
        <v>0</v>
      </c>
    </row>
    <row r="16" spans="1:7" x14ac:dyDescent="0.25">
      <c r="A16" s="36">
        <v>4</v>
      </c>
      <c r="B16" s="45" t="s">
        <v>159</v>
      </c>
      <c r="C16" s="46" t="s">
        <v>20</v>
      </c>
      <c r="D16" s="36" t="s">
        <v>21</v>
      </c>
      <c r="E16" s="50">
        <v>9633</v>
      </c>
      <c r="F16" s="18"/>
      <c r="G16" s="18">
        <f>E16*F16</f>
        <v>0</v>
      </c>
    </row>
    <row r="17" spans="1:7" x14ac:dyDescent="0.25">
      <c r="A17" s="51"/>
      <c r="B17" s="52"/>
      <c r="C17" s="53"/>
      <c r="D17" s="51"/>
      <c r="E17" s="54" t="s">
        <v>22</v>
      </c>
      <c r="F17" s="26"/>
      <c r="G17" s="93">
        <f>G11+G13+G15+G16</f>
        <v>0</v>
      </c>
    </row>
    <row r="18" spans="1:7" x14ac:dyDescent="0.25">
      <c r="A18" s="51"/>
      <c r="B18" s="55"/>
      <c r="C18" s="9" t="s">
        <v>23</v>
      </c>
      <c r="D18" s="51"/>
      <c r="E18" s="54"/>
      <c r="F18" s="26"/>
      <c r="G18" s="26"/>
    </row>
    <row r="19" spans="1:7" x14ac:dyDescent="0.25">
      <c r="A19" s="32">
        <v>5</v>
      </c>
      <c r="B19" s="47" t="s">
        <v>24</v>
      </c>
      <c r="C19" s="41" t="s">
        <v>25</v>
      </c>
      <c r="D19" s="32"/>
      <c r="E19" s="49"/>
      <c r="F19" s="22"/>
      <c r="G19" s="22"/>
    </row>
    <row r="20" spans="1:7" x14ac:dyDescent="0.25">
      <c r="A20" s="39"/>
      <c r="B20" s="40"/>
      <c r="C20" s="56" t="s">
        <v>26</v>
      </c>
      <c r="D20" s="39"/>
      <c r="E20" s="21"/>
      <c r="F20" s="44"/>
      <c r="G20" s="44"/>
    </row>
    <row r="21" spans="1:7" x14ac:dyDescent="0.25">
      <c r="A21" s="36"/>
      <c r="B21" s="45"/>
      <c r="C21" s="46" t="s">
        <v>27</v>
      </c>
      <c r="D21" s="36" t="s">
        <v>21</v>
      </c>
      <c r="E21" s="57">
        <v>195</v>
      </c>
      <c r="F21" s="58"/>
      <c r="G21" s="18">
        <f>E21*F21</f>
        <v>0</v>
      </c>
    </row>
    <row r="22" spans="1:7" x14ac:dyDescent="0.25">
      <c r="A22" s="32">
        <v>6</v>
      </c>
      <c r="B22" s="47" t="s">
        <v>24</v>
      </c>
      <c r="C22" s="41" t="s">
        <v>25</v>
      </c>
      <c r="D22" s="32"/>
      <c r="E22" s="49"/>
      <c r="F22" s="22"/>
      <c r="G22" s="22"/>
    </row>
    <row r="23" spans="1:7" x14ac:dyDescent="0.25">
      <c r="A23" s="39"/>
      <c r="B23" s="40"/>
      <c r="C23" s="56" t="s">
        <v>26</v>
      </c>
      <c r="D23" s="39"/>
      <c r="E23" s="21"/>
      <c r="F23" s="44"/>
      <c r="G23" s="44"/>
    </row>
    <row r="24" spans="1:7" x14ac:dyDescent="0.25">
      <c r="A24" s="36"/>
      <c r="B24" s="45"/>
      <c r="C24" s="46" t="s">
        <v>28</v>
      </c>
      <c r="D24" s="36" t="s">
        <v>21</v>
      </c>
      <c r="E24" s="59">
        <v>1146.24</v>
      </c>
      <c r="F24" s="58"/>
      <c r="G24" s="18">
        <f>E24*F24</f>
        <v>0</v>
      </c>
    </row>
    <row r="25" spans="1:7" x14ac:dyDescent="0.25">
      <c r="A25" s="32">
        <v>7</v>
      </c>
      <c r="B25" s="47" t="s">
        <v>29</v>
      </c>
      <c r="C25" s="48" t="s">
        <v>30</v>
      </c>
      <c r="D25" s="32"/>
      <c r="E25" s="49"/>
      <c r="F25" s="22"/>
      <c r="G25" s="22"/>
    </row>
    <row r="26" spans="1:7" x14ac:dyDescent="0.25">
      <c r="A26" s="36"/>
      <c r="B26" s="45"/>
      <c r="C26" s="46" t="s">
        <v>31</v>
      </c>
      <c r="D26" s="36" t="s">
        <v>32</v>
      </c>
      <c r="E26" s="20">
        <v>44</v>
      </c>
      <c r="F26" s="18"/>
      <c r="G26" s="18">
        <f>E26*F26</f>
        <v>0</v>
      </c>
    </row>
    <row r="27" spans="1:7" x14ac:dyDescent="0.25">
      <c r="A27" s="32">
        <v>8</v>
      </c>
      <c r="B27" s="47" t="s">
        <v>33</v>
      </c>
      <c r="C27" s="48" t="s">
        <v>34</v>
      </c>
      <c r="D27" s="32"/>
      <c r="E27" s="49"/>
      <c r="F27" s="22"/>
      <c r="G27" s="22"/>
    </row>
    <row r="28" spans="1:7" x14ac:dyDescent="0.25">
      <c r="A28" s="39"/>
      <c r="B28" s="40"/>
      <c r="C28" s="41" t="s">
        <v>35</v>
      </c>
      <c r="D28" s="39" t="s">
        <v>21</v>
      </c>
      <c r="E28" s="60">
        <v>1341.2</v>
      </c>
      <c r="F28" s="44"/>
      <c r="G28" s="44">
        <f>E28*F28</f>
        <v>0</v>
      </c>
    </row>
    <row r="29" spans="1:7" x14ac:dyDescent="0.25">
      <c r="A29" s="32">
        <v>9</v>
      </c>
      <c r="B29" s="47" t="s">
        <v>36</v>
      </c>
      <c r="C29" s="48" t="s">
        <v>37</v>
      </c>
      <c r="D29" s="32"/>
      <c r="E29" s="49"/>
      <c r="F29" s="22"/>
      <c r="G29" s="22"/>
    </row>
    <row r="30" spans="1:7" x14ac:dyDescent="0.25">
      <c r="A30" s="39"/>
      <c r="B30" s="40"/>
      <c r="C30" s="41" t="s">
        <v>38</v>
      </c>
      <c r="D30" s="39"/>
      <c r="E30" s="21"/>
      <c r="F30" s="44"/>
      <c r="G30" s="44"/>
    </row>
    <row r="31" spans="1:7" x14ac:dyDescent="0.25">
      <c r="A31" s="36"/>
      <c r="B31" s="45"/>
      <c r="C31" s="46" t="s">
        <v>39</v>
      </c>
      <c r="D31" s="36" t="s">
        <v>21</v>
      </c>
      <c r="E31" s="20">
        <v>822</v>
      </c>
      <c r="F31" s="18"/>
      <c r="G31" s="18">
        <f>E31*F31</f>
        <v>0</v>
      </c>
    </row>
    <row r="32" spans="1:7" x14ac:dyDescent="0.25">
      <c r="A32" s="39">
        <v>10</v>
      </c>
      <c r="B32" s="40" t="s">
        <v>40</v>
      </c>
      <c r="C32" s="41" t="s">
        <v>41</v>
      </c>
      <c r="D32" s="39"/>
      <c r="E32" s="21"/>
      <c r="F32" s="44"/>
      <c r="G32" s="44"/>
    </row>
    <row r="33" spans="1:7" x14ac:dyDescent="0.25">
      <c r="A33" s="39"/>
      <c r="B33" s="40"/>
      <c r="C33" s="56" t="s">
        <v>42</v>
      </c>
      <c r="D33" s="39"/>
      <c r="E33" s="21"/>
      <c r="F33" s="44"/>
      <c r="G33" s="44"/>
    </row>
    <row r="34" spans="1:7" x14ac:dyDescent="0.25">
      <c r="A34" s="36"/>
      <c r="B34" s="45"/>
      <c r="C34" s="46" t="s">
        <v>43</v>
      </c>
      <c r="D34" s="36" t="s">
        <v>32</v>
      </c>
      <c r="E34" s="20">
        <v>81</v>
      </c>
      <c r="F34" s="18"/>
      <c r="G34" s="18">
        <f>E34*F34</f>
        <v>0</v>
      </c>
    </row>
    <row r="35" spans="1:7" x14ac:dyDescent="0.25">
      <c r="A35" s="51"/>
      <c r="B35" s="52"/>
      <c r="C35" s="53"/>
      <c r="D35" s="51"/>
      <c r="E35" s="54" t="s">
        <v>22</v>
      </c>
      <c r="F35" s="61"/>
      <c r="G35" s="93">
        <f>G21+G24+G26+G28+G31+G34</f>
        <v>0</v>
      </c>
    </row>
    <row r="36" spans="1:7" x14ac:dyDescent="0.25">
      <c r="A36" s="51"/>
      <c r="B36" s="55"/>
      <c r="C36" s="9" t="s">
        <v>44</v>
      </c>
      <c r="D36" s="7" t="s">
        <v>0</v>
      </c>
      <c r="E36" s="19" t="s">
        <v>0</v>
      </c>
      <c r="F36" s="19" t="s">
        <v>0</v>
      </c>
      <c r="G36" s="12" t="s">
        <v>0</v>
      </c>
    </row>
    <row r="37" spans="1:7" x14ac:dyDescent="0.25">
      <c r="A37" s="39">
        <v>11</v>
      </c>
      <c r="B37" s="40" t="s">
        <v>45</v>
      </c>
      <c r="C37" s="41" t="s">
        <v>46</v>
      </c>
      <c r="D37" s="39"/>
      <c r="E37" s="42"/>
      <c r="F37" s="42"/>
      <c r="G37" s="44"/>
    </row>
    <row r="38" spans="1:7" x14ac:dyDescent="0.25">
      <c r="A38" s="36"/>
      <c r="B38" s="45" t="s">
        <v>47</v>
      </c>
      <c r="C38" s="46" t="s">
        <v>48</v>
      </c>
      <c r="D38" s="36" t="s">
        <v>49</v>
      </c>
      <c r="E38" s="20">
        <v>1022.98</v>
      </c>
      <c r="F38" s="20"/>
      <c r="G38" s="18">
        <f>ROUND(E38*F38,2)</f>
        <v>0</v>
      </c>
    </row>
    <row r="39" spans="1:7" x14ac:dyDescent="0.25">
      <c r="A39" s="39">
        <v>12</v>
      </c>
      <c r="B39" s="62" t="s">
        <v>160</v>
      </c>
      <c r="C39" s="41" t="s">
        <v>50</v>
      </c>
      <c r="D39" s="39"/>
      <c r="E39" s="42"/>
      <c r="F39" s="21"/>
      <c r="G39" s="18">
        <f>E40*F39</f>
        <v>0</v>
      </c>
    </row>
    <row r="40" spans="1:7" x14ac:dyDescent="0.25">
      <c r="A40" s="63"/>
      <c r="B40" s="64" t="s">
        <v>51</v>
      </c>
      <c r="C40" s="46" t="s">
        <v>52</v>
      </c>
      <c r="D40" s="36" t="s">
        <v>49</v>
      </c>
      <c r="E40" s="20">
        <v>2087.69</v>
      </c>
      <c r="F40" s="20"/>
      <c r="G40" s="18">
        <f>E40*F40</f>
        <v>0</v>
      </c>
    </row>
    <row r="41" spans="1:7" x14ac:dyDescent="0.25">
      <c r="A41" s="39">
        <v>13</v>
      </c>
      <c r="B41" s="62" t="s">
        <v>168</v>
      </c>
      <c r="C41" s="41" t="s">
        <v>53</v>
      </c>
      <c r="D41" s="39"/>
      <c r="E41" s="21"/>
      <c r="F41" s="21"/>
      <c r="G41" s="44"/>
    </row>
    <row r="42" spans="1:7" x14ac:dyDescent="0.25">
      <c r="A42" s="39"/>
      <c r="B42" s="62" t="s">
        <v>169</v>
      </c>
      <c r="C42" s="41" t="s">
        <v>54</v>
      </c>
      <c r="D42" s="39"/>
      <c r="E42" s="21"/>
      <c r="F42" s="21"/>
      <c r="G42" s="44"/>
    </row>
    <row r="43" spans="1:7" x14ac:dyDescent="0.25">
      <c r="A43" s="36"/>
      <c r="B43" s="64"/>
      <c r="C43" s="46" t="s">
        <v>55</v>
      </c>
      <c r="D43" s="36" t="s">
        <v>21</v>
      </c>
      <c r="E43" s="20">
        <v>6165.3</v>
      </c>
      <c r="F43" s="20"/>
      <c r="G43" s="18">
        <f>E43*F43</f>
        <v>0</v>
      </c>
    </row>
    <row r="44" spans="1:7" x14ac:dyDescent="0.25">
      <c r="A44" s="39">
        <v>14</v>
      </c>
      <c r="B44" s="62" t="s">
        <v>56</v>
      </c>
      <c r="C44" s="41" t="s">
        <v>57</v>
      </c>
      <c r="D44" s="39"/>
      <c r="E44" s="21"/>
      <c r="F44" s="21"/>
      <c r="G44" s="44"/>
    </row>
    <row r="45" spans="1:7" x14ac:dyDescent="0.25">
      <c r="A45" s="39"/>
      <c r="B45" s="62"/>
      <c r="C45" s="41" t="s">
        <v>58</v>
      </c>
      <c r="D45" s="39"/>
      <c r="E45" s="21"/>
      <c r="F45" s="21"/>
      <c r="G45" s="44"/>
    </row>
    <row r="46" spans="1:7" x14ac:dyDescent="0.25">
      <c r="A46" s="39"/>
      <c r="B46" s="62"/>
      <c r="C46" s="41" t="s">
        <v>59</v>
      </c>
      <c r="D46" s="39"/>
      <c r="E46" s="21"/>
      <c r="F46" s="21"/>
      <c r="G46" s="44"/>
    </row>
    <row r="47" spans="1:7" x14ac:dyDescent="0.25">
      <c r="A47" s="36"/>
      <c r="B47" s="45"/>
      <c r="C47" s="46" t="s">
        <v>60</v>
      </c>
      <c r="D47" s="36" t="s">
        <v>21</v>
      </c>
      <c r="E47" s="20">
        <v>1963.44</v>
      </c>
      <c r="F47" s="20"/>
      <c r="G47" s="18">
        <f>E47*F47</f>
        <v>0</v>
      </c>
    </row>
    <row r="48" spans="1:7" x14ac:dyDescent="0.25">
      <c r="A48" s="39">
        <v>15</v>
      </c>
      <c r="B48" s="40" t="s">
        <v>56</v>
      </c>
      <c r="C48" s="41" t="s">
        <v>57</v>
      </c>
      <c r="D48" s="39"/>
      <c r="E48" s="42"/>
      <c r="F48" s="42"/>
      <c r="G48" s="44"/>
    </row>
    <row r="49" spans="1:7" x14ac:dyDescent="0.25">
      <c r="A49" s="39"/>
      <c r="B49" s="40" t="s">
        <v>61</v>
      </c>
      <c r="C49" s="41" t="s">
        <v>58</v>
      </c>
      <c r="D49" s="39"/>
      <c r="E49" s="42"/>
      <c r="F49" s="21"/>
      <c r="G49" s="44">
        <f>E50*F49</f>
        <v>0</v>
      </c>
    </row>
    <row r="50" spans="1:7" x14ac:dyDescent="0.25">
      <c r="A50" s="36"/>
      <c r="B50" s="45"/>
      <c r="C50" s="46" t="s">
        <v>62</v>
      </c>
      <c r="D50" s="36" t="s">
        <v>21</v>
      </c>
      <c r="E50" s="65">
        <v>655.34</v>
      </c>
      <c r="F50" s="20"/>
      <c r="G50" s="18">
        <f>E50*F50</f>
        <v>0</v>
      </c>
    </row>
    <row r="51" spans="1:7" x14ac:dyDescent="0.25">
      <c r="A51" s="32">
        <v>16</v>
      </c>
      <c r="B51" s="47" t="s">
        <v>56</v>
      </c>
      <c r="C51" s="48" t="s">
        <v>57</v>
      </c>
      <c r="D51" s="32"/>
      <c r="E51" s="66"/>
      <c r="F51" s="66"/>
      <c r="G51" s="22"/>
    </row>
    <row r="52" spans="1:7" x14ac:dyDescent="0.25">
      <c r="A52" s="39"/>
      <c r="B52" s="40" t="s">
        <v>61</v>
      </c>
      <c r="C52" s="41" t="s">
        <v>58</v>
      </c>
      <c r="D52" s="39"/>
      <c r="E52" s="42"/>
      <c r="F52" s="21"/>
      <c r="G52" s="44">
        <f>E53*F52</f>
        <v>0</v>
      </c>
    </row>
    <row r="53" spans="1:7" x14ac:dyDescent="0.25">
      <c r="A53" s="36"/>
      <c r="B53" s="45"/>
      <c r="C53" s="46" t="s">
        <v>63</v>
      </c>
      <c r="D53" s="36" t="s">
        <v>21</v>
      </c>
      <c r="E53" s="20">
        <v>60</v>
      </c>
      <c r="F53" s="20"/>
      <c r="G53" s="18">
        <f>E53*F53</f>
        <v>0</v>
      </c>
    </row>
    <row r="54" spans="1:7" x14ac:dyDescent="0.25">
      <c r="A54" s="32">
        <v>17</v>
      </c>
      <c r="B54" s="47" t="s">
        <v>64</v>
      </c>
      <c r="C54" s="48" t="s">
        <v>65</v>
      </c>
      <c r="D54" s="32"/>
      <c r="E54" s="66"/>
      <c r="F54" s="49"/>
      <c r="G54" s="22"/>
    </row>
    <row r="55" spans="1:7" x14ac:dyDescent="0.25">
      <c r="A55" s="39"/>
      <c r="B55" s="40"/>
      <c r="C55" s="41" t="s">
        <v>66</v>
      </c>
      <c r="D55" s="39"/>
      <c r="E55" s="42"/>
      <c r="F55" s="21"/>
      <c r="G55" s="44"/>
    </row>
    <row r="56" spans="1:7" x14ac:dyDescent="0.25">
      <c r="A56" s="36"/>
      <c r="B56" s="45"/>
      <c r="C56" s="46" t="s">
        <v>67</v>
      </c>
      <c r="D56" s="36" t="s">
        <v>49</v>
      </c>
      <c r="E56" s="20">
        <v>99</v>
      </c>
      <c r="F56" s="20"/>
      <c r="G56" s="18">
        <f>E56*F56</f>
        <v>0</v>
      </c>
    </row>
    <row r="57" spans="1:7" x14ac:dyDescent="0.25">
      <c r="A57" s="39">
        <v>18</v>
      </c>
      <c r="B57" s="40" t="s">
        <v>68</v>
      </c>
      <c r="C57" s="41" t="s">
        <v>69</v>
      </c>
      <c r="D57" s="39"/>
      <c r="E57" s="21"/>
      <c r="F57" s="21"/>
      <c r="G57" s="44"/>
    </row>
    <row r="58" spans="1:7" x14ac:dyDescent="0.25">
      <c r="A58" s="39"/>
      <c r="B58" s="40"/>
      <c r="C58" s="41" t="s">
        <v>70</v>
      </c>
      <c r="D58" s="39" t="s">
        <v>49</v>
      </c>
      <c r="E58" s="21">
        <v>99</v>
      </c>
      <c r="F58" s="21"/>
      <c r="G58" s="44">
        <f>E58*F58</f>
        <v>0</v>
      </c>
    </row>
    <row r="59" spans="1:7" x14ac:dyDescent="0.25">
      <c r="A59" s="51"/>
      <c r="B59" s="52"/>
      <c r="C59" s="53"/>
      <c r="D59" s="51"/>
      <c r="E59" s="54" t="s">
        <v>22</v>
      </c>
      <c r="F59" s="61"/>
      <c r="G59" s="93">
        <f>G38+G39+G40+G43+G47+G49+G50+G52+G53+G56+G58</f>
        <v>0</v>
      </c>
    </row>
    <row r="60" spans="1:7" x14ac:dyDescent="0.25">
      <c r="A60" s="63"/>
      <c r="B60" s="67"/>
      <c r="C60" s="8" t="s">
        <v>71</v>
      </c>
      <c r="D60" s="63"/>
      <c r="E60" s="18"/>
      <c r="F60" s="18"/>
      <c r="G60" s="18"/>
    </row>
    <row r="61" spans="1:7" x14ac:dyDescent="0.25">
      <c r="A61" s="68">
        <v>19</v>
      </c>
      <c r="B61" s="69" t="s">
        <v>168</v>
      </c>
      <c r="C61" s="41" t="s">
        <v>72</v>
      </c>
      <c r="D61" s="68"/>
      <c r="E61" s="22"/>
      <c r="F61" s="22"/>
      <c r="G61" s="22"/>
    </row>
    <row r="62" spans="1:7" x14ac:dyDescent="0.25">
      <c r="A62" s="63"/>
      <c r="B62" s="70" t="s">
        <v>169</v>
      </c>
      <c r="C62" s="46" t="s">
        <v>73</v>
      </c>
      <c r="D62" s="63" t="s">
        <v>21</v>
      </c>
      <c r="E62" s="18">
        <v>8628.7000000000007</v>
      </c>
      <c r="F62" s="18"/>
      <c r="G62" s="18">
        <f>E62*F62</f>
        <v>0</v>
      </c>
    </row>
    <row r="63" spans="1:7" x14ac:dyDescent="0.25">
      <c r="A63" s="68">
        <v>20</v>
      </c>
      <c r="B63" s="62" t="s">
        <v>168</v>
      </c>
      <c r="C63" s="41" t="s">
        <v>74</v>
      </c>
      <c r="D63" s="68"/>
      <c r="E63" s="22"/>
      <c r="F63" s="22"/>
      <c r="G63" s="22"/>
    </row>
    <row r="64" spans="1:7" x14ac:dyDescent="0.25">
      <c r="A64" s="63"/>
      <c r="B64" s="62" t="s">
        <v>169</v>
      </c>
      <c r="C64" s="46" t="s">
        <v>75</v>
      </c>
      <c r="D64" s="63" t="s">
        <v>21</v>
      </c>
      <c r="E64" s="18">
        <v>99.4</v>
      </c>
      <c r="F64" s="18"/>
      <c r="G64" s="18">
        <f>E64*F64</f>
        <v>0</v>
      </c>
    </row>
    <row r="65" spans="1:7" x14ac:dyDescent="0.25">
      <c r="A65" s="68">
        <v>21</v>
      </c>
      <c r="B65" s="71" t="s">
        <v>76</v>
      </c>
      <c r="C65" s="72" t="s">
        <v>77</v>
      </c>
      <c r="D65" s="68"/>
      <c r="E65" s="22"/>
      <c r="F65" s="22"/>
      <c r="G65" s="22"/>
    </row>
    <row r="66" spans="1:7" x14ac:dyDescent="0.25">
      <c r="A66" s="73"/>
      <c r="B66" s="74"/>
      <c r="C66" s="56" t="s">
        <v>78</v>
      </c>
      <c r="D66" s="73"/>
      <c r="E66" s="44"/>
      <c r="F66" s="44"/>
      <c r="G66" s="44"/>
    </row>
    <row r="67" spans="1:7" x14ac:dyDescent="0.25">
      <c r="A67" s="63"/>
      <c r="B67" s="67"/>
      <c r="C67" s="75" t="s">
        <v>79</v>
      </c>
      <c r="D67" s="63" t="s">
        <v>21</v>
      </c>
      <c r="E67" s="18">
        <v>8628.7000000000007</v>
      </c>
      <c r="F67" s="18"/>
      <c r="G67" s="18">
        <f>E67*F67</f>
        <v>0</v>
      </c>
    </row>
    <row r="68" spans="1:7" x14ac:dyDescent="0.25">
      <c r="A68" s="68">
        <v>22</v>
      </c>
      <c r="B68" s="71" t="s">
        <v>76</v>
      </c>
      <c r="C68" s="72" t="s">
        <v>77</v>
      </c>
      <c r="D68" s="73"/>
      <c r="E68" s="44"/>
      <c r="F68" s="44"/>
      <c r="G68" s="44"/>
    </row>
    <row r="69" spans="1:7" x14ac:dyDescent="0.25">
      <c r="A69" s="73"/>
      <c r="B69" s="74"/>
      <c r="C69" s="56" t="s">
        <v>78</v>
      </c>
      <c r="D69" s="73"/>
      <c r="E69" s="44"/>
      <c r="F69" s="44"/>
      <c r="G69" s="44"/>
    </row>
    <row r="70" spans="1:7" x14ac:dyDescent="0.25">
      <c r="A70" s="63"/>
      <c r="B70" s="67"/>
      <c r="C70" s="75" t="s">
        <v>80</v>
      </c>
      <c r="D70" s="63" t="s">
        <v>21</v>
      </c>
      <c r="E70" s="18">
        <v>8628.7000000000007</v>
      </c>
      <c r="F70" s="18"/>
      <c r="G70" s="18">
        <f>E70*F70</f>
        <v>0</v>
      </c>
    </row>
    <row r="71" spans="1:7" x14ac:dyDescent="0.25">
      <c r="A71" s="73">
        <v>23</v>
      </c>
      <c r="B71" s="71" t="s">
        <v>81</v>
      </c>
      <c r="C71" s="41" t="s">
        <v>82</v>
      </c>
      <c r="D71" s="73"/>
      <c r="E71" s="44"/>
      <c r="F71" s="44"/>
      <c r="G71" s="44"/>
    </row>
    <row r="72" spans="1:7" x14ac:dyDescent="0.25">
      <c r="A72" s="73"/>
      <c r="B72" s="74"/>
      <c r="C72" s="56" t="s">
        <v>83</v>
      </c>
      <c r="D72" s="73"/>
      <c r="E72" s="44"/>
      <c r="F72" s="44"/>
      <c r="G72" s="44"/>
    </row>
    <row r="73" spans="1:7" x14ac:dyDescent="0.25">
      <c r="A73" s="63"/>
      <c r="B73" s="67"/>
      <c r="C73" s="75" t="s">
        <v>84</v>
      </c>
      <c r="D73" s="63" t="s">
        <v>85</v>
      </c>
      <c r="E73" s="18">
        <v>3063.6</v>
      </c>
      <c r="F73" s="18"/>
      <c r="G73" s="18">
        <f>E73*F73</f>
        <v>0</v>
      </c>
    </row>
    <row r="74" spans="1:7" x14ac:dyDescent="0.25">
      <c r="A74" s="36"/>
      <c r="B74" s="45"/>
      <c r="C74" s="46"/>
      <c r="D74" s="36"/>
      <c r="E74" s="20" t="s">
        <v>22</v>
      </c>
      <c r="F74" s="17"/>
      <c r="G74" s="94">
        <f>G62+G64+G67+G70+G73</f>
        <v>0</v>
      </c>
    </row>
    <row r="75" spans="1:7" x14ac:dyDescent="0.25">
      <c r="A75" s="51"/>
      <c r="B75" s="52"/>
      <c r="C75" s="9" t="s">
        <v>86</v>
      </c>
      <c r="D75" s="51"/>
      <c r="E75" s="54"/>
      <c r="F75" s="61"/>
      <c r="G75" s="26"/>
    </row>
    <row r="76" spans="1:7" x14ac:dyDescent="0.25">
      <c r="A76" s="39">
        <v>24</v>
      </c>
      <c r="B76" s="62" t="s">
        <v>161</v>
      </c>
      <c r="C76" s="41" t="s">
        <v>87</v>
      </c>
      <c r="D76" s="39"/>
      <c r="E76" s="49"/>
      <c r="F76" s="22"/>
      <c r="G76" s="44"/>
    </row>
    <row r="77" spans="1:7" x14ac:dyDescent="0.25">
      <c r="A77" s="36"/>
      <c r="B77" s="70" t="s">
        <v>0</v>
      </c>
      <c r="C77" s="46" t="s">
        <v>88</v>
      </c>
      <c r="D77" s="36" t="s">
        <v>32</v>
      </c>
      <c r="E77" s="20">
        <v>503.69</v>
      </c>
      <c r="F77" s="18"/>
      <c r="G77" s="18">
        <f>E77*F77</f>
        <v>0</v>
      </c>
    </row>
    <row r="78" spans="1:7" x14ac:dyDescent="0.25">
      <c r="A78" s="32">
        <v>25</v>
      </c>
      <c r="B78" s="76" t="s">
        <v>89</v>
      </c>
      <c r="C78" s="48" t="s">
        <v>90</v>
      </c>
      <c r="D78" s="32"/>
      <c r="E78" s="49"/>
      <c r="F78" s="22"/>
      <c r="G78" s="22">
        <f>E79*F78</f>
        <v>0</v>
      </c>
    </row>
    <row r="79" spans="1:7" x14ac:dyDescent="0.25">
      <c r="A79" s="36"/>
      <c r="B79" s="64" t="s">
        <v>91</v>
      </c>
      <c r="C79" s="46" t="s">
        <v>162</v>
      </c>
      <c r="D79" s="36" t="s">
        <v>32</v>
      </c>
      <c r="E79" s="20">
        <v>111</v>
      </c>
      <c r="F79" s="18"/>
      <c r="G79" s="18">
        <f>E79*F79</f>
        <v>0</v>
      </c>
    </row>
    <row r="80" spans="1:7" x14ac:dyDescent="0.25">
      <c r="A80" s="32">
        <v>26</v>
      </c>
      <c r="B80" s="77" t="s">
        <v>92</v>
      </c>
      <c r="C80" s="48" t="s">
        <v>93</v>
      </c>
      <c r="D80" s="32"/>
      <c r="E80" s="49"/>
      <c r="F80" s="22"/>
      <c r="G80" s="22"/>
    </row>
    <row r="81" spans="1:7" x14ac:dyDescent="0.25">
      <c r="A81" s="36"/>
      <c r="B81" s="64" t="s">
        <v>0</v>
      </c>
      <c r="C81" s="75" t="s">
        <v>94</v>
      </c>
      <c r="D81" s="36" t="s">
        <v>32</v>
      </c>
      <c r="E81" s="20">
        <v>397.28</v>
      </c>
      <c r="F81" s="18"/>
      <c r="G81" s="18">
        <f>E81*F81</f>
        <v>0</v>
      </c>
    </row>
    <row r="82" spans="1:7" x14ac:dyDescent="0.25">
      <c r="A82" s="32">
        <v>27</v>
      </c>
      <c r="B82" s="71" t="s">
        <v>168</v>
      </c>
      <c r="C82" s="48" t="s">
        <v>95</v>
      </c>
      <c r="D82" s="32"/>
      <c r="E82" s="49"/>
      <c r="F82" s="22"/>
      <c r="G82" s="22"/>
    </row>
    <row r="83" spans="1:7" x14ac:dyDescent="0.25">
      <c r="A83" s="39"/>
      <c r="B83" s="74" t="s">
        <v>169</v>
      </c>
      <c r="C83" s="41" t="s">
        <v>96</v>
      </c>
      <c r="D83" s="39"/>
      <c r="E83" s="21"/>
      <c r="F83" s="44"/>
      <c r="G83" s="44"/>
    </row>
    <row r="84" spans="1:7" x14ac:dyDescent="0.25">
      <c r="A84" s="36"/>
      <c r="B84" s="67"/>
      <c r="C84" s="46" t="s">
        <v>97</v>
      </c>
      <c r="D84" s="36" t="s">
        <v>21</v>
      </c>
      <c r="E84" s="20">
        <v>575.91999999999996</v>
      </c>
      <c r="F84" s="18"/>
      <c r="G84" s="18">
        <f>E84*F84</f>
        <v>0</v>
      </c>
    </row>
    <row r="85" spans="1:7" x14ac:dyDescent="0.25">
      <c r="A85" s="32">
        <v>28</v>
      </c>
      <c r="B85" s="71" t="s">
        <v>168</v>
      </c>
      <c r="C85" s="48" t="s">
        <v>95</v>
      </c>
      <c r="D85" s="32"/>
      <c r="E85" s="49"/>
      <c r="F85" s="22"/>
      <c r="G85" s="22"/>
    </row>
    <row r="86" spans="1:7" x14ac:dyDescent="0.25">
      <c r="A86" s="39"/>
      <c r="B86" s="74" t="s">
        <v>169</v>
      </c>
      <c r="C86" s="41" t="s">
        <v>96</v>
      </c>
      <c r="D86" s="39"/>
      <c r="E86" s="21"/>
      <c r="F86" s="44"/>
      <c r="G86" s="44"/>
    </row>
    <row r="87" spans="1:7" x14ac:dyDescent="0.25">
      <c r="A87" s="36"/>
      <c r="B87" s="67"/>
      <c r="C87" s="46" t="s">
        <v>98</v>
      </c>
      <c r="D87" s="36" t="s">
        <v>21</v>
      </c>
      <c r="E87" s="20">
        <v>80</v>
      </c>
      <c r="F87" s="18"/>
      <c r="G87" s="18">
        <f>E87*F87</f>
        <v>0</v>
      </c>
    </row>
    <row r="88" spans="1:7" x14ac:dyDescent="0.25">
      <c r="A88" s="39"/>
      <c r="B88" s="40"/>
      <c r="C88" s="41"/>
      <c r="D88" s="39"/>
      <c r="E88" s="54" t="s">
        <v>22</v>
      </c>
      <c r="F88" s="61"/>
      <c r="G88" s="93">
        <f>SUM(G76:G87)</f>
        <v>0</v>
      </c>
    </row>
    <row r="89" spans="1:7" x14ac:dyDescent="0.25">
      <c r="A89" s="78"/>
      <c r="B89" s="79"/>
      <c r="C89" s="9" t="s">
        <v>99</v>
      </c>
      <c r="D89" s="78"/>
      <c r="E89" s="26"/>
      <c r="F89" s="26"/>
      <c r="G89" s="26"/>
    </row>
    <row r="90" spans="1:7" x14ac:dyDescent="0.25">
      <c r="A90" s="73">
        <v>29</v>
      </c>
      <c r="B90" s="62" t="s">
        <v>100</v>
      </c>
      <c r="C90" s="41" t="s">
        <v>101</v>
      </c>
      <c r="D90" s="73"/>
      <c r="E90" s="44"/>
      <c r="F90" s="44"/>
      <c r="G90" s="44"/>
    </row>
    <row r="91" spans="1:7" x14ac:dyDescent="0.25">
      <c r="A91" s="63"/>
      <c r="B91" s="64"/>
      <c r="C91" s="46" t="s">
        <v>102</v>
      </c>
      <c r="D91" s="63" t="s">
        <v>21</v>
      </c>
      <c r="E91" s="80">
        <v>21986</v>
      </c>
      <c r="F91" s="18"/>
      <c r="G91" s="18">
        <f>E91*F91</f>
        <v>0</v>
      </c>
    </row>
    <row r="92" spans="1:7" x14ac:dyDescent="0.25">
      <c r="A92" s="68">
        <v>30</v>
      </c>
      <c r="B92" s="62" t="s">
        <v>168</v>
      </c>
      <c r="C92" s="48" t="s">
        <v>103</v>
      </c>
      <c r="D92" s="68"/>
      <c r="E92" s="22"/>
      <c r="F92" s="22"/>
      <c r="G92" s="22"/>
    </row>
    <row r="93" spans="1:7" x14ac:dyDescent="0.25">
      <c r="A93" s="63"/>
      <c r="B93" s="64" t="s">
        <v>169</v>
      </c>
      <c r="C93" s="46" t="s">
        <v>104</v>
      </c>
      <c r="D93" s="63" t="s">
        <v>21</v>
      </c>
      <c r="E93" s="80">
        <v>43972</v>
      </c>
      <c r="F93" s="18"/>
      <c r="G93" s="18">
        <f>E93*F93</f>
        <v>0</v>
      </c>
    </row>
    <row r="94" spans="1:7" x14ac:dyDescent="0.25">
      <c r="A94" s="68">
        <v>31</v>
      </c>
      <c r="B94" s="40" t="s">
        <v>105</v>
      </c>
      <c r="C94" s="41" t="s">
        <v>106</v>
      </c>
      <c r="D94" s="68"/>
      <c r="E94" s="22"/>
      <c r="F94" s="22"/>
      <c r="G94" s="22"/>
    </row>
    <row r="95" spans="1:7" x14ac:dyDescent="0.25">
      <c r="A95" s="63"/>
      <c r="B95" s="45" t="s">
        <v>0</v>
      </c>
      <c r="C95" s="46" t="s">
        <v>107</v>
      </c>
      <c r="D95" s="63" t="s">
        <v>21</v>
      </c>
      <c r="E95" s="80">
        <v>43972</v>
      </c>
      <c r="F95" s="18"/>
      <c r="G95" s="18">
        <f>E95*F95</f>
        <v>0</v>
      </c>
    </row>
    <row r="96" spans="1:7" x14ac:dyDescent="0.25">
      <c r="A96" s="63"/>
      <c r="B96" s="67"/>
      <c r="C96" s="75"/>
      <c r="D96" s="63"/>
      <c r="E96" s="54" t="s">
        <v>22</v>
      </c>
      <c r="F96" s="61"/>
      <c r="G96" s="93">
        <f>G91+G93+G95</f>
        <v>0</v>
      </c>
    </row>
    <row r="97" spans="1:7" x14ac:dyDescent="0.25">
      <c r="A97" s="78"/>
      <c r="B97" s="79"/>
      <c r="C97" s="9" t="s">
        <v>108</v>
      </c>
      <c r="D97" s="10" t="s">
        <v>0</v>
      </c>
      <c r="E97" s="15" t="s">
        <v>0</v>
      </c>
      <c r="F97" s="15" t="s">
        <v>0</v>
      </c>
      <c r="G97" s="12" t="s">
        <v>0</v>
      </c>
    </row>
    <row r="98" spans="1:7" x14ac:dyDescent="0.25">
      <c r="A98" s="32">
        <v>32</v>
      </c>
      <c r="B98" s="47" t="s">
        <v>109</v>
      </c>
      <c r="C98" s="48" t="s">
        <v>110</v>
      </c>
      <c r="D98" s="32"/>
      <c r="E98" s="66"/>
      <c r="F98" s="66"/>
      <c r="G98" s="22"/>
    </row>
    <row r="99" spans="1:7" x14ac:dyDescent="0.25">
      <c r="A99" s="36"/>
      <c r="B99" s="67" t="s">
        <v>0</v>
      </c>
      <c r="C99" s="46" t="s">
        <v>111</v>
      </c>
      <c r="D99" s="36" t="s">
        <v>19</v>
      </c>
      <c r="E99" s="20">
        <v>4</v>
      </c>
      <c r="F99" s="20"/>
      <c r="G99" s="18">
        <f>E99*F99</f>
        <v>0</v>
      </c>
    </row>
    <row r="100" spans="1:7" x14ac:dyDescent="0.25">
      <c r="A100" s="81"/>
      <c r="B100" s="82"/>
      <c r="C100" s="83"/>
      <c r="D100" s="81"/>
      <c r="E100" s="84"/>
      <c r="F100" s="84"/>
      <c r="G100" s="84"/>
    </row>
    <row r="101" spans="1:7" x14ac:dyDescent="0.25">
      <c r="A101" s="32">
        <v>33</v>
      </c>
      <c r="B101" s="47" t="s">
        <v>112</v>
      </c>
      <c r="C101" s="48" t="s">
        <v>113</v>
      </c>
      <c r="D101" s="32"/>
      <c r="E101" s="66"/>
      <c r="F101" s="66"/>
      <c r="G101" s="22"/>
    </row>
    <row r="102" spans="1:7" x14ac:dyDescent="0.25">
      <c r="A102" s="36"/>
      <c r="B102" s="45" t="s">
        <v>0</v>
      </c>
      <c r="C102" s="46" t="s">
        <v>114</v>
      </c>
      <c r="D102" s="36" t="s">
        <v>32</v>
      </c>
      <c r="E102" s="20">
        <v>10</v>
      </c>
      <c r="F102" s="20"/>
      <c r="G102" s="18">
        <f>E102*F102</f>
        <v>0</v>
      </c>
    </row>
    <row r="103" spans="1:7" x14ac:dyDescent="0.25">
      <c r="A103" s="32">
        <v>34</v>
      </c>
      <c r="B103" s="47" t="s">
        <v>115</v>
      </c>
      <c r="C103" s="48" t="s">
        <v>116</v>
      </c>
      <c r="D103" s="32"/>
      <c r="E103" s="66"/>
      <c r="F103" s="66"/>
      <c r="G103" s="22"/>
    </row>
    <row r="104" spans="1:7" x14ac:dyDescent="0.25">
      <c r="A104" s="39"/>
      <c r="B104" s="40"/>
      <c r="C104" s="41" t="s">
        <v>117</v>
      </c>
      <c r="D104" s="39"/>
      <c r="E104" s="21"/>
      <c r="F104" s="21"/>
      <c r="G104" s="44"/>
    </row>
    <row r="105" spans="1:7" x14ac:dyDescent="0.25">
      <c r="A105" s="36"/>
      <c r="B105" s="45"/>
      <c r="C105" s="46" t="s">
        <v>118</v>
      </c>
      <c r="D105" s="36" t="s">
        <v>19</v>
      </c>
      <c r="E105" s="20">
        <v>4</v>
      </c>
      <c r="F105" s="20"/>
      <c r="G105" s="18">
        <f>E105*F105</f>
        <v>0</v>
      </c>
    </row>
    <row r="106" spans="1:7" x14ac:dyDescent="0.25">
      <c r="A106" s="32">
        <v>35</v>
      </c>
      <c r="B106" s="77" t="s">
        <v>119</v>
      </c>
      <c r="C106" s="48" t="s">
        <v>120</v>
      </c>
      <c r="D106" s="32"/>
      <c r="E106" s="49"/>
      <c r="F106" s="49"/>
      <c r="G106" s="22"/>
    </row>
    <row r="107" spans="1:7" x14ac:dyDescent="0.25">
      <c r="A107" s="36"/>
      <c r="B107" s="64"/>
      <c r="C107" s="46" t="s">
        <v>121</v>
      </c>
      <c r="D107" s="36" t="s">
        <v>19</v>
      </c>
      <c r="E107" s="20">
        <v>55</v>
      </c>
      <c r="F107" s="20"/>
      <c r="G107" s="18">
        <f>E107*F107</f>
        <v>0</v>
      </c>
    </row>
    <row r="108" spans="1:7" x14ac:dyDescent="0.25">
      <c r="A108" s="32">
        <v>36</v>
      </c>
      <c r="B108" s="77" t="s">
        <v>122</v>
      </c>
      <c r="C108" s="48" t="s">
        <v>123</v>
      </c>
      <c r="D108" s="32"/>
      <c r="E108" s="49"/>
      <c r="F108" s="49"/>
      <c r="G108" s="22"/>
    </row>
    <row r="109" spans="1:7" x14ac:dyDescent="0.25">
      <c r="A109" s="36"/>
      <c r="B109" s="64"/>
      <c r="C109" s="46" t="s">
        <v>124</v>
      </c>
      <c r="D109" s="36" t="s">
        <v>32</v>
      </c>
      <c r="E109" s="20">
        <v>33.5</v>
      </c>
      <c r="F109" s="23"/>
      <c r="G109" s="18">
        <f>E109*F109</f>
        <v>0</v>
      </c>
    </row>
    <row r="110" spans="1:7" x14ac:dyDescent="0.25">
      <c r="A110" s="32">
        <v>37</v>
      </c>
      <c r="B110" s="77" t="s">
        <v>125</v>
      </c>
      <c r="C110" s="48" t="s">
        <v>126</v>
      </c>
      <c r="D110" s="32"/>
      <c r="E110" s="49"/>
      <c r="F110" s="49"/>
      <c r="G110" s="22"/>
    </row>
    <row r="111" spans="1:7" x14ac:dyDescent="0.25">
      <c r="A111" s="36"/>
      <c r="B111" s="64"/>
      <c r="C111" s="46" t="s">
        <v>127</v>
      </c>
      <c r="D111" s="36" t="s">
        <v>49</v>
      </c>
      <c r="E111" s="20">
        <v>5.0199999999999996</v>
      </c>
      <c r="F111" s="20"/>
      <c r="G111" s="18">
        <f>E111*F111</f>
        <v>0</v>
      </c>
    </row>
    <row r="112" spans="1:7" x14ac:dyDescent="0.25">
      <c r="A112" s="32">
        <v>38</v>
      </c>
      <c r="B112" s="77" t="s">
        <v>128</v>
      </c>
      <c r="C112" s="48" t="s">
        <v>129</v>
      </c>
      <c r="D112" s="32"/>
      <c r="E112" s="49"/>
      <c r="F112" s="49"/>
      <c r="G112" s="22"/>
    </row>
    <row r="113" spans="1:7" x14ac:dyDescent="0.25">
      <c r="A113" s="36"/>
      <c r="B113" s="64"/>
      <c r="C113" s="46" t="s">
        <v>130</v>
      </c>
      <c r="D113" s="36" t="s">
        <v>19</v>
      </c>
      <c r="E113" s="20">
        <v>2</v>
      </c>
      <c r="F113" s="20"/>
      <c r="G113" s="18">
        <f>E113*F113</f>
        <v>0</v>
      </c>
    </row>
    <row r="114" spans="1:7" x14ac:dyDescent="0.25">
      <c r="A114" s="32">
        <v>39</v>
      </c>
      <c r="B114" s="77" t="s">
        <v>122</v>
      </c>
      <c r="C114" s="48" t="s">
        <v>123</v>
      </c>
      <c r="D114" s="32"/>
      <c r="E114" s="49"/>
      <c r="F114" s="49"/>
      <c r="G114" s="22"/>
    </row>
    <row r="115" spans="1:7" x14ac:dyDescent="0.25">
      <c r="A115" s="36"/>
      <c r="B115" s="64"/>
      <c r="C115" s="46" t="s">
        <v>131</v>
      </c>
      <c r="D115" s="36" t="s">
        <v>32</v>
      </c>
      <c r="E115" s="20">
        <v>10.5</v>
      </c>
      <c r="F115" s="23"/>
      <c r="G115" s="18">
        <f>E115*F115</f>
        <v>0</v>
      </c>
    </row>
    <row r="116" spans="1:7" x14ac:dyDescent="0.25">
      <c r="A116" s="32">
        <v>40</v>
      </c>
      <c r="B116" s="77" t="s">
        <v>125</v>
      </c>
      <c r="C116" s="48" t="s">
        <v>126</v>
      </c>
      <c r="D116" s="32"/>
      <c r="E116" s="49"/>
      <c r="F116" s="49"/>
      <c r="G116" s="22"/>
    </row>
    <row r="117" spans="1:7" x14ac:dyDescent="0.25">
      <c r="A117" s="36"/>
      <c r="B117" s="64"/>
      <c r="C117" s="46" t="s">
        <v>127</v>
      </c>
      <c r="D117" s="36" t="s">
        <v>49</v>
      </c>
      <c r="E117" s="20">
        <v>1.31</v>
      </c>
      <c r="F117" s="20"/>
      <c r="G117" s="18">
        <f>E117*F117</f>
        <v>0</v>
      </c>
    </row>
    <row r="118" spans="1:7" x14ac:dyDescent="0.25">
      <c r="A118" s="32">
        <v>41</v>
      </c>
      <c r="B118" s="77" t="s">
        <v>128</v>
      </c>
      <c r="C118" s="48" t="s">
        <v>132</v>
      </c>
      <c r="D118" s="32"/>
      <c r="E118" s="49"/>
      <c r="F118" s="49"/>
      <c r="G118" s="22"/>
    </row>
    <row r="119" spans="1:7" x14ac:dyDescent="0.25">
      <c r="A119" s="36"/>
      <c r="B119" s="64"/>
      <c r="C119" s="46" t="s">
        <v>130</v>
      </c>
      <c r="D119" s="36" t="s">
        <v>19</v>
      </c>
      <c r="E119" s="20">
        <v>2</v>
      </c>
      <c r="F119" s="20"/>
      <c r="G119" s="18">
        <f>E119*F119</f>
        <v>0</v>
      </c>
    </row>
    <row r="120" spans="1:7" x14ac:dyDescent="0.25">
      <c r="A120" s="51"/>
      <c r="B120" s="79"/>
      <c r="C120" s="85"/>
      <c r="D120" s="78"/>
      <c r="E120" s="54" t="s">
        <v>22</v>
      </c>
      <c r="F120" s="61"/>
      <c r="G120" s="93">
        <f>G99+G102+G105+G107+G109+G111+G113+G115+G117+G119</f>
        <v>0</v>
      </c>
    </row>
    <row r="121" spans="1:7" x14ac:dyDescent="0.25">
      <c r="A121" s="78"/>
      <c r="B121" s="79"/>
      <c r="C121" s="6" t="s">
        <v>133</v>
      </c>
      <c r="D121" s="7" t="s">
        <v>0</v>
      </c>
      <c r="E121" s="15" t="s">
        <v>0</v>
      </c>
      <c r="F121" s="19" t="s">
        <v>0</v>
      </c>
      <c r="G121" s="12" t="s">
        <v>0</v>
      </c>
    </row>
    <row r="122" spans="1:7" x14ac:dyDescent="0.25">
      <c r="A122" s="39">
        <v>42</v>
      </c>
      <c r="B122" s="40" t="s">
        <v>134</v>
      </c>
      <c r="C122" s="41" t="s">
        <v>135</v>
      </c>
      <c r="D122" s="39"/>
      <c r="E122" s="42"/>
      <c r="F122" s="42"/>
      <c r="G122" s="44"/>
    </row>
    <row r="123" spans="1:7" x14ac:dyDescent="0.25">
      <c r="A123" s="36"/>
      <c r="B123" s="45"/>
      <c r="C123" s="46" t="s">
        <v>136</v>
      </c>
      <c r="D123" s="36" t="s">
        <v>21</v>
      </c>
      <c r="E123" s="20">
        <v>386.1</v>
      </c>
      <c r="F123" s="20"/>
      <c r="G123" s="18">
        <f>ROUND(E123*F123,2)</f>
        <v>0</v>
      </c>
    </row>
    <row r="124" spans="1:7" x14ac:dyDescent="0.25">
      <c r="A124" s="39">
        <v>43</v>
      </c>
      <c r="B124" s="40" t="s">
        <v>163</v>
      </c>
      <c r="C124" s="41" t="s">
        <v>137</v>
      </c>
      <c r="D124" s="39"/>
      <c r="E124" s="21"/>
      <c r="F124" s="21"/>
      <c r="G124" s="44"/>
    </row>
    <row r="125" spans="1:7" x14ac:dyDescent="0.25">
      <c r="A125" s="63"/>
      <c r="B125" s="67"/>
      <c r="C125" s="75" t="s">
        <v>138</v>
      </c>
      <c r="D125" s="63" t="s">
        <v>21</v>
      </c>
      <c r="E125" s="18">
        <v>15</v>
      </c>
      <c r="F125" s="18"/>
      <c r="G125" s="18">
        <f>ROUND(E125*F125,2)</f>
        <v>0</v>
      </c>
    </row>
    <row r="126" spans="1:7" x14ac:dyDescent="0.25">
      <c r="A126" s="36">
        <v>44</v>
      </c>
      <c r="B126" s="45" t="s">
        <v>139</v>
      </c>
      <c r="C126" s="46" t="s">
        <v>140</v>
      </c>
      <c r="D126" s="78" t="s">
        <v>19</v>
      </c>
      <c r="E126" s="20">
        <v>70</v>
      </c>
      <c r="F126" s="20"/>
      <c r="G126" s="18">
        <f>E126*F126</f>
        <v>0</v>
      </c>
    </row>
    <row r="127" spans="1:7" x14ac:dyDescent="0.25">
      <c r="A127" s="39">
        <v>45</v>
      </c>
      <c r="B127" s="40" t="s">
        <v>141</v>
      </c>
      <c r="C127" s="41" t="s">
        <v>142</v>
      </c>
      <c r="D127" s="32"/>
      <c r="E127" s="43"/>
      <c r="F127" s="42"/>
      <c r="G127" s="44"/>
    </row>
    <row r="128" spans="1:7" x14ac:dyDescent="0.25">
      <c r="A128" s="36"/>
      <c r="B128" s="45" t="s">
        <v>0</v>
      </c>
      <c r="C128" s="46" t="s">
        <v>143</v>
      </c>
      <c r="D128" s="36" t="s">
        <v>19</v>
      </c>
      <c r="E128" s="20">
        <v>16</v>
      </c>
      <c r="F128" s="20"/>
      <c r="G128" s="18">
        <f>ROUND(E128*F128,2)</f>
        <v>0</v>
      </c>
    </row>
    <row r="129" spans="1:7" x14ac:dyDescent="0.25">
      <c r="A129" s="36">
        <v>46</v>
      </c>
      <c r="B129" s="45" t="s">
        <v>144</v>
      </c>
      <c r="C129" s="46" t="s">
        <v>145</v>
      </c>
      <c r="D129" s="51" t="s">
        <v>19</v>
      </c>
      <c r="E129" s="20">
        <v>9</v>
      </c>
      <c r="F129" s="20"/>
      <c r="G129" s="18">
        <f>ROUND(E129*F129,2)</f>
        <v>0</v>
      </c>
    </row>
    <row r="130" spans="1:7" x14ac:dyDescent="0.25">
      <c r="A130" s="51">
        <v>47</v>
      </c>
      <c r="B130" s="52" t="s">
        <v>146</v>
      </c>
      <c r="C130" s="53" t="s">
        <v>147</v>
      </c>
      <c r="D130" s="51" t="s">
        <v>19</v>
      </c>
      <c r="E130" s="54">
        <v>5</v>
      </c>
      <c r="F130" s="24"/>
      <c r="G130" s="26">
        <f>ROUND(E130*F130,2)</f>
        <v>0</v>
      </c>
    </row>
    <row r="131" spans="1:7" x14ac:dyDescent="0.25">
      <c r="A131" s="51">
        <v>48</v>
      </c>
      <c r="B131" s="52" t="s">
        <v>148</v>
      </c>
      <c r="C131" s="53" t="s">
        <v>149</v>
      </c>
      <c r="D131" s="51" t="s">
        <v>19</v>
      </c>
      <c r="E131" s="54">
        <v>2</v>
      </c>
      <c r="F131" s="54"/>
      <c r="G131" s="26">
        <f>E131*F131</f>
        <v>0</v>
      </c>
    </row>
    <row r="132" spans="1:7" x14ac:dyDescent="0.25">
      <c r="A132" s="78"/>
      <c r="B132" s="79"/>
      <c r="C132" s="86"/>
      <c r="D132" s="78"/>
      <c r="E132" s="25" t="s">
        <v>22</v>
      </c>
      <c r="F132" s="25"/>
      <c r="G132" s="93">
        <f>G123+G125+G126+G128+G129+G130+G131</f>
        <v>0</v>
      </c>
    </row>
    <row r="133" spans="1:7" x14ac:dyDescent="0.25">
      <c r="A133" s="68"/>
      <c r="B133" s="71"/>
      <c r="C133" s="6" t="s">
        <v>150</v>
      </c>
      <c r="D133" s="7" t="s">
        <v>0</v>
      </c>
      <c r="E133" s="15" t="s">
        <v>0</v>
      </c>
      <c r="F133" s="19" t="s">
        <v>0</v>
      </c>
      <c r="G133" s="12" t="s">
        <v>0</v>
      </c>
    </row>
    <row r="134" spans="1:7" x14ac:dyDescent="0.25">
      <c r="A134" s="68">
        <v>49</v>
      </c>
      <c r="B134" s="71" t="s">
        <v>139</v>
      </c>
      <c r="C134" s="85" t="s">
        <v>151</v>
      </c>
      <c r="D134" s="78"/>
      <c r="E134" s="87"/>
      <c r="F134" s="26"/>
      <c r="G134" s="12"/>
    </row>
    <row r="135" spans="1:7" x14ac:dyDescent="0.25">
      <c r="A135" s="63"/>
      <c r="B135" s="67"/>
      <c r="C135" s="85" t="s">
        <v>152</v>
      </c>
      <c r="D135" s="63" t="s">
        <v>153</v>
      </c>
      <c r="E135" s="18">
        <v>70</v>
      </c>
      <c r="F135" s="25"/>
      <c r="G135" s="18">
        <f>E135*F135</f>
        <v>0</v>
      </c>
    </row>
    <row r="136" spans="1:7" x14ac:dyDescent="0.25">
      <c r="A136" s="78"/>
      <c r="B136" s="79"/>
      <c r="C136" s="85"/>
      <c r="D136" s="78"/>
      <c r="E136" s="25" t="s">
        <v>22</v>
      </c>
      <c r="F136" s="25"/>
      <c r="G136" s="12">
        <f>G135</f>
        <v>0</v>
      </c>
    </row>
    <row r="137" spans="1:7" x14ac:dyDescent="0.25">
      <c r="A137" s="78"/>
      <c r="B137" s="79"/>
      <c r="C137" s="6" t="s">
        <v>154</v>
      </c>
      <c r="D137" s="7" t="s">
        <v>0</v>
      </c>
      <c r="E137" s="15" t="s">
        <v>0</v>
      </c>
      <c r="F137" s="19" t="s">
        <v>0</v>
      </c>
      <c r="G137" s="12" t="s">
        <v>0</v>
      </c>
    </row>
    <row r="138" spans="1:7" x14ac:dyDescent="0.25">
      <c r="A138" s="68">
        <v>50</v>
      </c>
      <c r="B138" s="71" t="s">
        <v>139</v>
      </c>
      <c r="C138" s="88" t="s">
        <v>155</v>
      </c>
      <c r="D138" s="68"/>
      <c r="E138" s="22"/>
      <c r="F138" s="22"/>
      <c r="G138" s="16"/>
    </row>
    <row r="139" spans="1:7" x14ac:dyDescent="0.25">
      <c r="A139" s="63"/>
      <c r="B139" s="67"/>
      <c r="C139" s="89" t="s">
        <v>156</v>
      </c>
      <c r="D139" s="63" t="s">
        <v>14</v>
      </c>
      <c r="E139" s="18">
        <v>3.5409999999999999</v>
      </c>
      <c r="F139" s="18"/>
      <c r="G139" s="17">
        <f>E139*F139</f>
        <v>0</v>
      </c>
    </row>
    <row r="140" spans="1:7" x14ac:dyDescent="0.25">
      <c r="A140" s="36"/>
      <c r="B140" s="67"/>
      <c r="C140" s="85"/>
      <c r="D140" s="63"/>
      <c r="E140" s="20" t="s">
        <v>22</v>
      </c>
      <c r="F140" s="17"/>
      <c r="G140" s="12">
        <f>G139</f>
        <v>0</v>
      </c>
    </row>
    <row r="141" spans="1:7" x14ac:dyDescent="0.25">
      <c r="A141" s="28"/>
      <c r="B141" s="90"/>
      <c r="C141" s="91"/>
      <c r="D141" s="28"/>
      <c r="E141" s="100" t="s">
        <v>158</v>
      </c>
      <c r="F141" s="100"/>
      <c r="G141" s="15">
        <f>SUM(G17+G35+G59+G74+G88+G96+G120+G132+G136+G140)</f>
        <v>0</v>
      </c>
    </row>
    <row r="142" spans="1:7" x14ac:dyDescent="0.25">
      <c r="A142" s="28"/>
      <c r="B142" s="90"/>
      <c r="C142" s="91"/>
      <c r="D142" s="27"/>
      <c r="E142" s="100" t="s">
        <v>171</v>
      </c>
      <c r="F142" s="100"/>
      <c r="G142" s="15">
        <f>G141*0.23</f>
        <v>0</v>
      </c>
    </row>
    <row r="143" spans="1:7" x14ac:dyDescent="0.25">
      <c r="A143" s="28"/>
      <c r="B143" s="90"/>
      <c r="C143" s="91"/>
      <c r="D143" s="28"/>
      <c r="E143" s="101" t="s">
        <v>157</v>
      </c>
      <c r="F143" s="101"/>
      <c r="G143" s="15">
        <f>G141+G142</f>
        <v>0</v>
      </c>
    </row>
    <row r="144" spans="1:7" x14ac:dyDescent="0.25">
      <c r="A144" s="28"/>
      <c r="B144" s="92"/>
      <c r="C144" s="91"/>
      <c r="D144" s="91"/>
      <c r="E144" s="29"/>
      <c r="F144" s="29"/>
      <c r="G144" s="29"/>
    </row>
    <row r="145" spans="1:7" x14ac:dyDescent="0.25">
      <c r="A145" s="95"/>
      <c r="B145" s="95"/>
      <c r="C145" s="95"/>
      <c r="D145" s="91"/>
      <c r="E145" s="29"/>
      <c r="F145" s="29"/>
      <c r="G145" s="29"/>
    </row>
  </sheetData>
  <mergeCells count="11">
    <mergeCell ref="A2:G2"/>
    <mergeCell ref="A3:G3"/>
    <mergeCell ref="A4:G4"/>
    <mergeCell ref="A5:G5"/>
    <mergeCell ref="A145:C145"/>
    <mergeCell ref="A7:A8"/>
    <mergeCell ref="E7:E8"/>
    <mergeCell ref="G7:G8"/>
    <mergeCell ref="E142:F142"/>
    <mergeCell ref="E143:F143"/>
    <mergeCell ref="E141:F14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Dziedzic</dc:creator>
  <cp:lastModifiedBy>Ryszard Dziedzic</cp:lastModifiedBy>
  <cp:lastPrinted>2017-01-23T13:19:19Z</cp:lastPrinted>
  <dcterms:created xsi:type="dcterms:W3CDTF">2015-09-22T08:46:12Z</dcterms:created>
  <dcterms:modified xsi:type="dcterms:W3CDTF">2017-01-24T11:52:13Z</dcterms:modified>
</cp:coreProperties>
</file>